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sec\208_個人情報保護フォルダ（税務統計・マイナンバー・広聴等）\01_税務統計\03.税務統計書\R6年度\02_各課回答\"/>
    </mc:Choice>
  </mc:AlternateContent>
  <bookViews>
    <workbookView xWindow="0" yWindow="0" windowWidth="19200" windowHeight="6610" tabRatio="783"/>
  </bookViews>
  <sheets>
    <sheet name="目次" sheetId="1" r:id="rId1"/>
    <sheet name="１　市税予算額・決算額の推移" sheetId="2" r:id="rId2"/>
    <sheet name="２　科目別決算額、構成比及び対前年度比較" sheetId="3" r:id="rId3"/>
    <sheet name="３　市税決算状況の推移" sheetId="4" r:id="rId4"/>
    <sheet name="4(1)決算額内訳（個人市民税）" sheetId="5" r:id="rId5"/>
    <sheet name="4(2)決算額内訳（法人市民税）" sheetId="6" r:id="rId6"/>
    <sheet name="4(3)決算額内訳（固定資産税）" sheetId="7" r:id="rId7"/>
    <sheet name="4(4)決算額内訳（都市計画税）" sheetId="8" r:id="rId8"/>
    <sheet name="4(5)決算額内訳（特別土地保有税）" sheetId="9" r:id="rId9"/>
  </sheets>
  <calcPr calcId="162913"/>
  <customWorkbookViews>
    <customWorkbookView name="Windows ユーザー - 個人用ビュー" guid="{2CC1B3A9-94E3-4F0A-AFF4-E3994548386B}" mergeInterval="0" personalView="1" maximized="1" xWindow="-11" yWindow="-11" windowWidth="1942" windowHeight="1042" tabRatio="783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9" l="1"/>
  <c r="L12" i="9"/>
  <c r="K12" i="9"/>
  <c r="H12" i="9"/>
  <c r="E12" i="9"/>
  <c r="P11" i="9"/>
  <c r="O11" i="9"/>
  <c r="N11" i="9"/>
  <c r="K11" i="9"/>
  <c r="H11" i="9"/>
  <c r="E11" i="9"/>
  <c r="P10" i="9"/>
  <c r="O10" i="9"/>
  <c r="N10" i="9"/>
  <c r="K10" i="9"/>
  <c r="H10" i="9"/>
  <c r="E10" i="9"/>
  <c r="M12" i="8"/>
  <c r="L12" i="8"/>
  <c r="G12" i="8"/>
  <c r="F12" i="8"/>
  <c r="D12" i="8"/>
  <c r="C12" i="8"/>
  <c r="N11" i="8"/>
  <c r="J11" i="8"/>
  <c r="P11" i="8" s="1"/>
  <c r="I11" i="8"/>
  <c r="O11" i="8" s="1"/>
  <c r="H11" i="8"/>
  <c r="E11" i="8"/>
  <c r="N10" i="8"/>
  <c r="J10" i="8"/>
  <c r="P10" i="8" s="1"/>
  <c r="I10" i="8"/>
  <c r="I12" i="8" s="1"/>
  <c r="H10" i="8"/>
  <c r="E10" i="8"/>
  <c r="M13" i="7"/>
  <c r="L13" i="7"/>
  <c r="G13" i="7"/>
  <c r="F13" i="7"/>
  <c r="D13" i="7"/>
  <c r="C13" i="7"/>
  <c r="N12" i="7"/>
  <c r="J12" i="7"/>
  <c r="P12" i="7" s="1"/>
  <c r="I12" i="7"/>
  <c r="O12" i="7" s="1"/>
  <c r="H12" i="7"/>
  <c r="E12" i="7"/>
  <c r="N11" i="7"/>
  <c r="J11" i="7"/>
  <c r="P11" i="7" s="1"/>
  <c r="I11" i="7"/>
  <c r="O11" i="7" s="1"/>
  <c r="H11" i="7"/>
  <c r="E11" i="7"/>
  <c r="N10" i="7"/>
  <c r="J10" i="7"/>
  <c r="P10" i="7" s="1"/>
  <c r="I10" i="7"/>
  <c r="H10" i="7"/>
  <c r="E10" i="7"/>
  <c r="M12" i="6"/>
  <c r="L12" i="6"/>
  <c r="G12" i="6"/>
  <c r="F12" i="6"/>
  <c r="D12" i="6"/>
  <c r="C12" i="6"/>
  <c r="N11" i="6"/>
  <c r="J11" i="6"/>
  <c r="P11" i="6" s="1"/>
  <c r="I11" i="6"/>
  <c r="O11" i="6" s="1"/>
  <c r="H11" i="6"/>
  <c r="E11" i="6"/>
  <c r="N10" i="6"/>
  <c r="J10" i="6"/>
  <c r="P10" i="6" s="1"/>
  <c r="I10" i="6"/>
  <c r="H10" i="6"/>
  <c r="E10" i="6"/>
  <c r="M12" i="5"/>
  <c r="L12" i="5"/>
  <c r="G12" i="5"/>
  <c r="F12" i="5"/>
  <c r="D12" i="5"/>
  <c r="C12" i="5"/>
  <c r="N11" i="5"/>
  <c r="J11" i="5"/>
  <c r="P11" i="5" s="1"/>
  <c r="I11" i="5"/>
  <c r="O11" i="5" s="1"/>
  <c r="H11" i="5"/>
  <c r="E11" i="5"/>
  <c r="N10" i="5"/>
  <c r="J10" i="5"/>
  <c r="P10" i="5" s="1"/>
  <c r="I10" i="5"/>
  <c r="H10" i="5"/>
  <c r="E10" i="5"/>
  <c r="F73" i="4"/>
  <c r="F72" i="4"/>
  <c r="E71" i="4"/>
  <c r="D71" i="4"/>
  <c r="F70" i="4"/>
  <c r="E69" i="4"/>
  <c r="E66" i="4" s="1"/>
  <c r="D69" i="4"/>
  <c r="D66" i="4" s="1"/>
  <c r="F68" i="4"/>
  <c r="F67" i="4"/>
  <c r="F65" i="4"/>
  <c r="E64" i="4"/>
  <c r="E61" i="4" s="1"/>
  <c r="D64" i="4"/>
  <c r="F63" i="4"/>
  <c r="F62" i="4"/>
  <c r="F60" i="4"/>
  <c r="E59" i="4"/>
  <c r="E56" i="4" s="1"/>
  <c r="D59" i="4"/>
  <c r="D56" i="4" s="1"/>
  <c r="F58" i="4"/>
  <c r="F57" i="4"/>
  <c r="F55" i="4"/>
  <c r="E54" i="4"/>
  <c r="E51" i="4" s="1"/>
  <c r="D54" i="4"/>
  <c r="D51" i="4" s="1"/>
  <c r="F53" i="4"/>
  <c r="F52" i="4"/>
  <c r="F50" i="4"/>
  <c r="E49" i="4"/>
  <c r="E46" i="4" s="1"/>
  <c r="D49" i="4"/>
  <c r="F48" i="4"/>
  <c r="F47" i="4"/>
  <c r="F45" i="4"/>
  <c r="E44" i="4"/>
  <c r="E41" i="4" s="1"/>
  <c r="D44" i="4"/>
  <c r="D41" i="4" s="1"/>
  <c r="F43" i="4"/>
  <c r="F42" i="4"/>
  <c r="F40" i="4"/>
  <c r="F39" i="4"/>
  <c r="F38" i="4"/>
  <c r="F37" i="4"/>
  <c r="E36" i="4"/>
  <c r="D36" i="4"/>
  <c r="F35" i="4"/>
  <c r="E34" i="4"/>
  <c r="E31" i="4" s="1"/>
  <c r="D34" i="4"/>
  <c r="D31" i="4" s="1"/>
  <c r="F33" i="4"/>
  <c r="F32" i="4"/>
  <c r="F30" i="4"/>
  <c r="E29" i="4"/>
  <c r="E26" i="4" s="1"/>
  <c r="D29" i="4"/>
  <c r="D26" i="4" s="1"/>
  <c r="F28" i="4"/>
  <c r="F27" i="4"/>
  <c r="F25" i="4"/>
  <c r="F23" i="4"/>
  <c r="F22" i="4"/>
  <c r="F21" i="4"/>
  <c r="F20" i="4"/>
  <c r="E19" i="4"/>
  <c r="E14" i="4" s="1"/>
  <c r="D19" i="4"/>
  <c r="D14" i="4" s="1"/>
  <c r="D9" i="4" s="1"/>
  <c r="E17" i="4"/>
  <c r="E12" i="4" s="1"/>
  <c r="D17" i="4"/>
  <c r="E15" i="4"/>
  <c r="D15" i="4"/>
  <c r="D10" i="4" s="1"/>
  <c r="E33" i="3"/>
  <c r="E32" i="3"/>
  <c r="C31" i="3"/>
  <c r="E30" i="3"/>
  <c r="E29" i="3"/>
  <c r="E28" i="3"/>
  <c r="D28" i="3"/>
  <c r="E27" i="3"/>
  <c r="D27" i="3"/>
  <c r="C26" i="3"/>
  <c r="E25" i="3"/>
  <c r="E24" i="3"/>
  <c r="E23" i="3"/>
  <c r="E22" i="3"/>
  <c r="E21" i="3"/>
  <c r="E20" i="3"/>
  <c r="C19" i="3"/>
  <c r="E18" i="3"/>
  <c r="E17" i="3"/>
  <c r="C16" i="3"/>
  <c r="E15" i="3"/>
  <c r="E14" i="3"/>
  <c r="E13" i="3"/>
  <c r="C12" i="3"/>
  <c r="K8" i="2"/>
  <c r="L8" i="2" s="1"/>
  <c r="I8" i="2"/>
  <c r="G8" i="2"/>
  <c r="D8" i="2"/>
  <c r="Q12" i="7" l="1"/>
  <c r="Q11" i="6"/>
  <c r="I12" i="6"/>
  <c r="I12" i="5"/>
  <c r="F71" i="4"/>
  <c r="F64" i="4"/>
  <c r="F49" i="4"/>
  <c r="F17" i="4"/>
  <c r="P12" i="9"/>
  <c r="Q11" i="9"/>
  <c r="O12" i="9"/>
  <c r="Q12" i="9" s="1"/>
  <c r="Q10" i="9"/>
  <c r="N12" i="9"/>
  <c r="N12" i="8"/>
  <c r="J12" i="8"/>
  <c r="K12" i="8" s="1"/>
  <c r="H12" i="8"/>
  <c r="Q11" i="8"/>
  <c r="E12" i="8"/>
  <c r="P12" i="8"/>
  <c r="K10" i="8"/>
  <c r="K11" i="8"/>
  <c r="O10" i="8"/>
  <c r="O12" i="8" s="1"/>
  <c r="N13" i="7"/>
  <c r="H13" i="7"/>
  <c r="Q11" i="7"/>
  <c r="I13" i="7"/>
  <c r="E13" i="7"/>
  <c r="P13" i="7"/>
  <c r="J13" i="7"/>
  <c r="K10" i="7"/>
  <c r="K11" i="7"/>
  <c r="O10" i="7"/>
  <c r="O13" i="7" s="1"/>
  <c r="K12" i="7"/>
  <c r="N12" i="6"/>
  <c r="H12" i="6"/>
  <c r="E12" i="6"/>
  <c r="P12" i="6"/>
  <c r="J12" i="6"/>
  <c r="K12" i="6" s="1"/>
  <c r="K10" i="6"/>
  <c r="K11" i="6"/>
  <c r="O10" i="6"/>
  <c r="O12" i="6" s="1"/>
  <c r="N12" i="5"/>
  <c r="J12" i="5"/>
  <c r="K12" i="5" s="1"/>
  <c r="H12" i="5"/>
  <c r="Q11" i="5"/>
  <c r="E12" i="5"/>
  <c r="P12" i="5"/>
  <c r="K11" i="5"/>
  <c r="K10" i="5"/>
  <c r="O10" i="5"/>
  <c r="O12" i="5" s="1"/>
  <c r="F69" i="4"/>
  <c r="D61" i="4"/>
  <c r="F61" i="4" s="1"/>
  <c r="F56" i="4"/>
  <c r="F59" i="4"/>
  <c r="F54" i="4"/>
  <c r="F51" i="4"/>
  <c r="D46" i="4"/>
  <c r="F46" i="4" s="1"/>
  <c r="F41" i="4"/>
  <c r="F36" i="4"/>
  <c r="F31" i="4"/>
  <c r="F15" i="4"/>
  <c r="E24" i="4"/>
  <c r="E18" i="4" s="1"/>
  <c r="D24" i="4"/>
  <c r="D18" i="4" s="1"/>
  <c r="F14" i="4"/>
  <c r="D16" i="4"/>
  <c r="F66" i="4"/>
  <c r="E9" i="4"/>
  <c r="E16" i="4"/>
  <c r="E13" i="4" s="1"/>
  <c r="F26" i="4"/>
  <c r="F19" i="4"/>
  <c r="F29" i="4"/>
  <c r="D12" i="4"/>
  <c r="F12" i="4" s="1"/>
  <c r="F34" i="4"/>
  <c r="F44" i="4"/>
  <c r="E10" i="4"/>
  <c r="F10" i="4" s="1"/>
  <c r="C11" i="3"/>
  <c r="D17" i="3"/>
  <c r="D14" i="3"/>
  <c r="D21" i="3"/>
  <c r="D22" i="3"/>
  <c r="D26" i="3"/>
  <c r="D12" i="3"/>
  <c r="D33" i="3"/>
  <c r="D18" i="3"/>
  <c r="D13" i="3"/>
  <c r="G11" i="4"/>
  <c r="D29" i="3" l="1"/>
  <c r="D30" i="3"/>
  <c r="D32" i="3"/>
  <c r="D16" i="3"/>
  <c r="D23" i="3"/>
  <c r="D31" i="3"/>
  <c r="D15" i="3"/>
  <c r="D24" i="3"/>
  <c r="D20" i="3"/>
  <c r="D19" i="3"/>
  <c r="D25" i="3"/>
  <c r="Q12" i="8"/>
  <c r="Q10" i="8"/>
  <c r="K13" i="7"/>
  <c r="Q10" i="7"/>
  <c r="Q13" i="7"/>
  <c r="Q12" i="6"/>
  <c r="Q10" i="6"/>
  <c r="Q12" i="5"/>
  <c r="Q10" i="5"/>
  <c r="F24" i="4"/>
  <c r="F18" i="4"/>
  <c r="E11" i="4"/>
  <c r="E8" i="4" s="1"/>
  <c r="D13" i="4"/>
  <c r="F13" i="4" s="1"/>
  <c r="F16" i="4"/>
  <c r="F9" i="4"/>
  <c r="D11" i="4"/>
  <c r="H13" i="4"/>
  <c r="G13" i="4"/>
  <c r="G10" i="4"/>
  <c r="G9" i="4"/>
  <c r="H49" i="4"/>
  <c r="H36" i="4"/>
  <c r="I12" i="3"/>
  <c r="D8" i="4" l="1"/>
  <c r="F8" i="4" s="1"/>
  <c r="F11" i="4"/>
  <c r="M15" i="9"/>
  <c r="L15" i="9"/>
  <c r="K15" i="9"/>
  <c r="H15" i="9"/>
  <c r="E15" i="9"/>
  <c r="P14" i="9"/>
  <c r="O14" i="9"/>
  <c r="N14" i="9"/>
  <c r="K14" i="9"/>
  <c r="H14" i="9"/>
  <c r="E14" i="9"/>
  <c r="P13" i="9"/>
  <c r="O13" i="9"/>
  <c r="N13" i="9"/>
  <c r="K13" i="9"/>
  <c r="H13" i="9"/>
  <c r="E13" i="9"/>
  <c r="M15" i="8"/>
  <c r="L15" i="8"/>
  <c r="G15" i="8"/>
  <c r="F15" i="8"/>
  <c r="D15" i="8"/>
  <c r="C15" i="8"/>
  <c r="N14" i="8"/>
  <c r="J14" i="8"/>
  <c r="P14" i="8" s="1"/>
  <c r="I14" i="8"/>
  <c r="O14" i="8" s="1"/>
  <c r="H14" i="8"/>
  <c r="E14" i="8"/>
  <c r="N13" i="8"/>
  <c r="J13" i="8"/>
  <c r="P13" i="8" s="1"/>
  <c r="I13" i="8"/>
  <c r="H13" i="8"/>
  <c r="E13" i="8"/>
  <c r="M17" i="7"/>
  <c r="L17" i="7"/>
  <c r="G17" i="7"/>
  <c r="F17" i="7"/>
  <c r="D17" i="7"/>
  <c r="C17" i="7"/>
  <c r="N16" i="7"/>
  <c r="J16" i="7"/>
  <c r="P16" i="7" s="1"/>
  <c r="I16" i="7"/>
  <c r="O16" i="7" s="1"/>
  <c r="H16" i="7"/>
  <c r="E16" i="7"/>
  <c r="N15" i="7"/>
  <c r="J15" i="7"/>
  <c r="P15" i="7" s="1"/>
  <c r="I15" i="7"/>
  <c r="O15" i="7" s="1"/>
  <c r="H15" i="7"/>
  <c r="E15" i="7"/>
  <c r="N14" i="7"/>
  <c r="J14" i="7"/>
  <c r="P14" i="7" s="1"/>
  <c r="I14" i="7"/>
  <c r="H14" i="7"/>
  <c r="E14" i="7"/>
  <c r="M15" i="6"/>
  <c r="L15" i="6"/>
  <c r="G15" i="6"/>
  <c r="F15" i="6"/>
  <c r="D15" i="6"/>
  <c r="C15" i="6"/>
  <c r="N14" i="6"/>
  <c r="J14" i="6"/>
  <c r="P14" i="6" s="1"/>
  <c r="I14" i="6"/>
  <c r="O14" i="6" s="1"/>
  <c r="H14" i="6"/>
  <c r="E14" i="6"/>
  <c r="N13" i="6"/>
  <c r="J13" i="6"/>
  <c r="P13" i="6" s="1"/>
  <c r="I13" i="6"/>
  <c r="I15" i="6" s="1"/>
  <c r="H13" i="6"/>
  <c r="E13" i="6"/>
  <c r="M15" i="5"/>
  <c r="L15" i="5"/>
  <c r="G15" i="5"/>
  <c r="F15" i="5"/>
  <c r="D15" i="5"/>
  <c r="C15" i="5"/>
  <c r="E15" i="5" s="1"/>
  <c r="N14" i="5"/>
  <c r="J14" i="5"/>
  <c r="P14" i="5" s="1"/>
  <c r="I14" i="5"/>
  <c r="O14" i="5" s="1"/>
  <c r="H14" i="5"/>
  <c r="E14" i="5"/>
  <c r="N13" i="5"/>
  <c r="J13" i="5"/>
  <c r="P13" i="5" s="1"/>
  <c r="I13" i="5"/>
  <c r="I15" i="5" s="1"/>
  <c r="H13" i="5"/>
  <c r="E13" i="5"/>
  <c r="I73" i="4"/>
  <c r="I72" i="4"/>
  <c r="H71" i="4"/>
  <c r="G71" i="4"/>
  <c r="I70" i="4"/>
  <c r="I69" i="4"/>
  <c r="H69" i="4"/>
  <c r="H66" i="4" s="1"/>
  <c r="G69" i="4"/>
  <c r="G66" i="4" s="1"/>
  <c r="I68" i="4"/>
  <c r="I67" i="4"/>
  <c r="I65" i="4"/>
  <c r="H64" i="4"/>
  <c r="H61" i="4" s="1"/>
  <c r="G64" i="4"/>
  <c r="G61" i="4" s="1"/>
  <c r="I61" i="4" s="1"/>
  <c r="I63" i="4"/>
  <c r="I62" i="4"/>
  <c r="I60" i="4"/>
  <c r="H59" i="4"/>
  <c r="H56" i="4" s="1"/>
  <c r="G59" i="4"/>
  <c r="I59" i="4" s="1"/>
  <c r="I58" i="4"/>
  <c r="I57" i="4"/>
  <c r="I55" i="4"/>
  <c r="I54" i="4"/>
  <c r="H54" i="4"/>
  <c r="G54" i="4"/>
  <c r="I53" i="4"/>
  <c r="I52" i="4"/>
  <c r="H51" i="4"/>
  <c r="G51" i="4"/>
  <c r="I50" i="4"/>
  <c r="H46" i="4"/>
  <c r="G49" i="4"/>
  <c r="G46" i="4" s="1"/>
  <c r="I48" i="4"/>
  <c r="I47" i="4"/>
  <c r="I45" i="4"/>
  <c r="H44" i="4"/>
  <c r="H41" i="4" s="1"/>
  <c r="G44" i="4"/>
  <c r="G41" i="4" s="1"/>
  <c r="I43" i="4"/>
  <c r="I42" i="4"/>
  <c r="I40" i="4"/>
  <c r="I39" i="4"/>
  <c r="I38" i="4"/>
  <c r="I37" i="4"/>
  <c r="G36" i="4"/>
  <c r="I35" i="4"/>
  <c r="H34" i="4"/>
  <c r="H31" i="4" s="1"/>
  <c r="G34" i="4"/>
  <c r="G31" i="4" s="1"/>
  <c r="I33" i="4"/>
  <c r="I32" i="4"/>
  <c r="I30" i="4"/>
  <c r="H29" i="4"/>
  <c r="H26" i="4" s="1"/>
  <c r="G29" i="4"/>
  <c r="G26" i="4" s="1"/>
  <c r="I28" i="4"/>
  <c r="I27" i="4"/>
  <c r="I25" i="4"/>
  <c r="I23" i="4"/>
  <c r="I22" i="4"/>
  <c r="I21" i="4"/>
  <c r="I20" i="4"/>
  <c r="H19" i="4"/>
  <c r="H14" i="4" s="1"/>
  <c r="G19" i="4"/>
  <c r="G14" i="4" s="1"/>
  <c r="H17" i="4"/>
  <c r="H12" i="4" s="1"/>
  <c r="G17" i="4"/>
  <c r="H15" i="4"/>
  <c r="G15" i="4"/>
  <c r="H33" i="3"/>
  <c r="H32" i="3"/>
  <c r="F31" i="3"/>
  <c r="H30" i="3"/>
  <c r="H29" i="3"/>
  <c r="H28" i="3"/>
  <c r="G28" i="3"/>
  <c r="H27" i="3"/>
  <c r="F26" i="3"/>
  <c r="H25" i="3"/>
  <c r="H24" i="3"/>
  <c r="H23" i="3"/>
  <c r="H22" i="3"/>
  <c r="H21" i="3"/>
  <c r="H20" i="3"/>
  <c r="F19" i="3"/>
  <c r="H18" i="3"/>
  <c r="H17" i="3"/>
  <c r="F16" i="3"/>
  <c r="H15" i="3"/>
  <c r="H14" i="3"/>
  <c r="H13" i="3"/>
  <c r="F12" i="3"/>
  <c r="K9" i="2"/>
  <c r="L9" i="2" s="1"/>
  <c r="I9" i="2"/>
  <c r="G9" i="2"/>
  <c r="D9" i="2"/>
  <c r="E19" i="3" l="1"/>
  <c r="E16" i="3"/>
  <c r="E31" i="3"/>
  <c r="H12" i="3"/>
  <c r="E12" i="3"/>
  <c r="F11" i="3"/>
  <c r="E11" i="3" s="1"/>
  <c r="E26" i="3"/>
  <c r="I15" i="8"/>
  <c r="N17" i="7"/>
  <c r="E17" i="7"/>
  <c r="Q16" i="7"/>
  <c r="N15" i="6"/>
  <c r="H15" i="6"/>
  <c r="E15" i="6"/>
  <c r="N15" i="5"/>
  <c r="I71" i="4"/>
  <c r="I51" i="4"/>
  <c r="I41" i="4"/>
  <c r="I36" i="4"/>
  <c r="I31" i="4"/>
  <c r="I26" i="4"/>
  <c r="I17" i="4"/>
  <c r="H24" i="4"/>
  <c r="H18" i="4" s="1"/>
  <c r="I15" i="4"/>
  <c r="N15" i="9"/>
  <c r="O15" i="9"/>
  <c r="P15" i="9"/>
  <c r="Q15" i="9" s="1"/>
  <c r="Q14" i="9"/>
  <c r="Q13" i="9"/>
  <c r="N15" i="8"/>
  <c r="H15" i="8"/>
  <c r="E15" i="8"/>
  <c r="J15" i="8"/>
  <c r="K15" i="8" s="1"/>
  <c r="Q14" i="8"/>
  <c r="P15" i="8"/>
  <c r="K13" i="8"/>
  <c r="K14" i="8"/>
  <c r="O13" i="8"/>
  <c r="O15" i="8" s="1"/>
  <c r="H17" i="7"/>
  <c r="I17" i="7"/>
  <c r="J17" i="7"/>
  <c r="P17" i="7"/>
  <c r="Q15" i="7"/>
  <c r="K14" i="7"/>
  <c r="K15" i="7"/>
  <c r="O14" i="7"/>
  <c r="O17" i="7" s="1"/>
  <c r="K16" i="7"/>
  <c r="J15" i="6"/>
  <c r="K15" i="6" s="1"/>
  <c r="P15" i="6"/>
  <c r="Q14" i="6"/>
  <c r="K14" i="6"/>
  <c r="O13" i="6"/>
  <c r="O15" i="6" s="1"/>
  <c r="K13" i="6"/>
  <c r="Q14" i="5"/>
  <c r="H15" i="5"/>
  <c r="J15" i="5"/>
  <c r="P15" i="5"/>
  <c r="K15" i="5"/>
  <c r="K14" i="5"/>
  <c r="K13" i="5"/>
  <c r="O13" i="5"/>
  <c r="O15" i="5" s="1"/>
  <c r="I64" i="4"/>
  <c r="G56" i="4"/>
  <c r="I56" i="4" s="1"/>
  <c r="I46" i="4"/>
  <c r="H9" i="4"/>
  <c r="H16" i="4"/>
  <c r="I14" i="4"/>
  <c r="G16" i="4"/>
  <c r="I66" i="4"/>
  <c r="G24" i="4"/>
  <c r="I19" i="4"/>
  <c r="I29" i="4"/>
  <c r="G12" i="4"/>
  <c r="I12" i="4" s="1"/>
  <c r="I34" i="4"/>
  <c r="I44" i="4"/>
  <c r="I49" i="4"/>
  <c r="H10" i="4"/>
  <c r="I10" i="4" s="1"/>
  <c r="G31" i="3"/>
  <c r="K17" i="7" l="1"/>
  <c r="G12" i="3"/>
  <c r="Q15" i="8"/>
  <c r="Q13" i="8"/>
  <c r="Q14" i="7"/>
  <c r="Q17" i="7"/>
  <c r="Q15" i="6"/>
  <c r="Q13" i="6"/>
  <c r="Q15" i="5"/>
  <c r="Q13" i="5"/>
  <c r="I13" i="4"/>
  <c r="I16" i="4"/>
  <c r="G18" i="4"/>
  <c r="I18" i="4" s="1"/>
  <c r="I24" i="4"/>
  <c r="I9" i="4"/>
  <c r="G8" i="4"/>
  <c r="H11" i="4"/>
  <c r="H8" i="4" s="1"/>
  <c r="G19" i="3"/>
  <c r="G16" i="3"/>
  <c r="G30" i="3"/>
  <c r="G33" i="3"/>
  <c r="G27" i="3"/>
  <c r="G23" i="3"/>
  <c r="G32" i="3"/>
  <c r="G26" i="3"/>
  <c r="G17" i="3"/>
  <c r="G24" i="3"/>
  <c r="G20" i="3"/>
  <c r="G22" i="3"/>
  <c r="G15" i="3"/>
  <c r="G29" i="3"/>
  <c r="G18" i="3"/>
  <c r="G25" i="3"/>
  <c r="G21" i="3"/>
  <c r="G14" i="3"/>
  <c r="G13" i="3"/>
  <c r="I11" i="4" l="1"/>
  <c r="I8" i="4"/>
  <c r="K33" i="3" l="1"/>
  <c r="K32" i="3"/>
  <c r="K30" i="3"/>
  <c r="K29" i="3"/>
  <c r="K28" i="3"/>
  <c r="K27" i="3"/>
  <c r="K25" i="3"/>
  <c r="K24" i="3"/>
  <c r="K23" i="3"/>
  <c r="K22" i="3"/>
  <c r="K21" i="3"/>
  <c r="K20" i="3"/>
  <c r="K18" i="3"/>
  <c r="K17" i="3"/>
  <c r="K15" i="3"/>
  <c r="K14" i="3"/>
  <c r="K13" i="3"/>
  <c r="E20" i="7" l="1"/>
  <c r="K54" i="4" l="1"/>
  <c r="M21" i="5" l="1"/>
  <c r="N21" i="5" s="1"/>
  <c r="L21" i="5"/>
  <c r="J21" i="5"/>
  <c r="G21" i="5"/>
  <c r="H21" i="5" s="1"/>
  <c r="F21" i="5"/>
  <c r="D21" i="5"/>
  <c r="E21" i="5" s="1"/>
  <c r="C21" i="5"/>
  <c r="N20" i="5"/>
  <c r="J20" i="5"/>
  <c r="P20" i="5" s="1"/>
  <c r="I20" i="5"/>
  <c r="O20" i="5" s="1"/>
  <c r="H20" i="5"/>
  <c r="E20" i="5"/>
  <c r="N19" i="5"/>
  <c r="J19" i="5"/>
  <c r="P19" i="5" s="1"/>
  <c r="I19" i="5"/>
  <c r="I21" i="5" s="1"/>
  <c r="H19" i="5"/>
  <c r="E19" i="5"/>
  <c r="P21" i="5" l="1"/>
  <c r="K21" i="5"/>
  <c r="Q20" i="5"/>
  <c r="K19" i="5"/>
  <c r="K20" i="5"/>
  <c r="O19" i="5"/>
  <c r="O21" i="5" s="1"/>
  <c r="M18" i="9"/>
  <c r="L18" i="9"/>
  <c r="K18" i="9"/>
  <c r="H18" i="9"/>
  <c r="E18" i="9"/>
  <c r="P17" i="9"/>
  <c r="O17" i="9"/>
  <c r="N17" i="9"/>
  <c r="K17" i="9"/>
  <c r="H17" i="9"/>
  <c r="E17" i="9"/>
  <c r="P16" i="9"/>
  <c r="O16" i="9"/>
  <c r="N16" i="9"/>
  <c r="K16" i="9"/>
  <c r="H16" i="9"/>
  <c r="E16" i="9"/>
  <c r="M18" i="8"/>
  <c r="L18" i="8"/>
  <c r="G18" i="8"/>
  <c r="F18" i="8"/>
  <c r="H18" i="8" s="1"/>
  <c r="D18" i="8"/>
  <c r="C18" i="8"/>
  <c r="N17" i="8"/>
  <c r="J17" i="8"/>
  <c r="I17" i="8"/>
  <c r="O17" i="8" s="1"/>
  <c r="H17" i="8"/>
  <c r="E17" i="8"/>
  <c r="N16" i="8"/>
  <c r="J16" i="8"/>
  <c r="P16" i="8" s="1"/>
  <c r="I16" i="8"/>
  <c r="O16" i="8" s="1"/>
  <c r="H16" i="8"/>
  <c r="E16" i="8"/>
  <c r="C21" i="7"/>
  <c r="M21" i="7"/>
  <c r="L21" i="7"/>
  <c r="G21" i="7"/>
  <c r="F21" i="7"/>
  <c r="D21" i="7"/>
  <c r="N20" i="7"/>
  <c r="J20" i="7"/>
  <c r="P20" i="7" s="1"/>
  <c r="I20" i="7"/>
  <c r="O20" i="7" s="1"/>
  <c r="H20" i="7"/>
  <c r="N19" i="7"/>
  <c r="J19" i="7"/>
  <c r="P19" i="7" s="1"/>
  <c r="I19" i="7"/>
  <c r="O19" i="7" s="1"/>
  <c r="H19" i="7"/>
  <c r="E19" i="7"/>
  <c r="N18" i="7"/>
  <c r="J18" i="7"/>
  <c r="P18" i="7" s="1"/>
  <c r="I18" i="7"/>
  <c r="H18" i="7"/>
  <c r="E18" i="7"/>
  <c r="M18" i="6"/>
  <c r="L18" i="6"/>
  <c r="G18" i="6"/>
  <c r="F18" i="6"/>
  <c r="D18" i="6"/>
  <c r="C18" i="6"/>
  <c r="N17" i="6"/>
  <c r="J17" i="6"/>
  <c r="P17" i="6" s="1"/>
  <c r="I17" i="6"/>
  <c r="O17" i="6" s="1"/>
  <c r="H17" i="6"/>
  <c r="E17" i="6"/>
  <c r="N16" i="6"/>
  <c r="J16" i="6"/>
  <c r="P16" i="6" s="1"/>
  <c r="I16" i="6"/>
  <c r="O16" i="6" s="1"/>
  <c r="H16" i="6"/>
  <c r="E16" i="6"/>
  <c r="K17" i="4"/>
  <c r="K12" i="4" s="1"/>
  <c r="L73" i="4"/>
  <c r="L72" i="4"/>
  <c r="K71" i="4"/>
  <c r="J71" i="4"/>
  <c r="L70" i="4"/>
  <c r="K69" i="4"/>
  <c r="K66" i="4" s="1"/>
  <c r="J69" i="4"/>
  <c r="J66" i="4" s="1"/>
  <c r="L68" i="4"/>
  <c r="L67" i="4"/>
  <c r="L65" i="4"/>
  <c r="K64" i="4"/>
  <c r="K61" i="4" s="1"/>
  <c r="J64" i="4"/>
  <c r="L63" i="4"/>
  <c r="L62" i="4"/>
  <c r="J61" i="4"/>
  <c r="L60" i="4"/>
  <c r="K59" i="4"/>
  <c r="K56" i="4" s="1"/>
  <c r="J59" i="4"/>
  <c r="J56" i="4" s="1"/>
  <c r="L58" i="4"/>
  <c r="L57" i="4"/>
  <c r="L55" i="4"/>
  <c r="J54" i="4"/>
  <c r="L54" i="4" s="1"/>
  <c r="L53" i="4"/>
  <c r="L52" i="4"/>
  <c r="K51" i="4"/>
  <c r="J51" i="4"/>
  <c r="L50" i="4"/>
  <c r="K49" i="4"/>
  <c r="K46" i="4" s="1"/>
  <c r="J49" i="4"/>
  <c r="J46" i="4" s="1"/>
  <c r="L48" i="4"/>
  <c r="L47" i="4"/>
  <c r="L45" i="4"/>
  <c r="K44" i="4"/>
  <c r="K41" i="4" s="1"/>
  <c r="J44" i="4"/>
  <c r="J41" i="4" s="1"/>
  <c r="L43" i="4"/>
  <c r="L42" i="4"/>
  <c r="L40" i="4"/>
  <c r="L39" i="4"/>
  <c r="L38" i="4"/>
  <c r="L37" i="4"/>
  <c r="K36" i="4"/>
  <c r="J36" i="4"/>
  <c r="L35" i="4"/>
  <c r="K34" i="4"/>
  <c r="K31" i="4" s="1"/>
  <c r="J34" i="4"/>
  <c r="J31" i="4" s="1"/>
  <c r="L33" i="4"/>
  <c r="L32" i="4"/>
  <c r="L30" i="4"/>
  <c r="K29" i="4"/>
  <c r="K26" i="4" s="1"/>
  <c r="J29" i="4"/>
  <c r="J26" i="4" s="1"/>
  <c r="L28" i="4"/>
  <c r="L27" i="4"/>
  <c r="L25" i="4"/>
  <c r="L23" i="4"/>
  <c r="L22" i="4"/>
  <c r="L21" i="4"/>
  <c r="L20" i="4"/>
  <c r="K19" i="4"/>
  <c r="K14" i="4" s="1"/>
  <c r="J19" i="4"/>
  <c r="J17" i="4"/>
  <c r="L17" i="4" s="1"/>
  <c r="K15" i="4"/>
  <c r="K10" i="4" s="1"/>
  <c r="J15" i="4"/>
  <c r="J10" i="4" s="1"/>
  <c r="I26" i="3"/>
  <c r="H26" i="3" s="1"/>
  <c r="E21" i="7" l="1"/>
  <c r="N18" i="6"/>
  <c r="H18" i="6"/>
  <c r="L51" i="4"/>
  <c r="Q21" i="5"/>
  <c r="Q19" i="5"/>
  <c r="P18" i="9"/>
  <c r="O18" i="9"/>
  <c r="Q17" i="9"/>
  <c r="Q16" i="9"/>
  <c r="N18" i="9"/>
  <c r="N18" i="8"/>
  <c r="O18" i="8"/>
  <c r="E18" i="8"/>
  <c r="K17" i="8"/>
  <c r="Q16" i="8"/>
  <c r="P17" i="8"/>
  <c r="Q17" i="8" s="1"/>
  <c r="I18" i="8"/>
  <c r="J18" i="8"/>
  <c r="K16" i="8"/>
  <c r="N21" i="7"/>
  <c r="H21" i="7"/>
  <c r="I21" i="7"/>
  <c r="J21" i="7"/>
  <c r="Q20" i="7"/>
  <c r="Q19" i="7"/>
  <c r="P21" i="7"/>
  <c r="K18" i="7"/>
  <c r="K19" i="7"/>
  <c r="O18" i="7"/>
  <c r="O21" i="7" s="1"/>
  <c r="K20" i="7"/>
  <c r="I18" i="6"/>
  <c r="E18" i="6"/>
  <c r="K17" i="6"/>
  <c r="J18" i="6"/>
  <c r="Q17" i="6"/>
  <c r="P18" i="6"/>
  <c r="Q16" i="6"/>
  <c r="O18" i="6"/>
  <c r="K16" i="6"/>
  <c r="L64" i="4"/>
  <c r="L61" i="4"/>
  <c r="L71" i="4"/>
  <c r="L56" i="4"/>
  <c r="L59" i="4"/>
  <c r="L46" i="4"/>
  <c r="L41" i="4"/>
  <c r="L36" i="4"/>
  <c r="L31" i="4"/>
  <c r="L10" i="4"/>
  <c r="L15" i="4"/>
  <c r="L19" i="4"/>
  <c r="J14" i="4"/>
  <c r="L14" i="4" s="1"/>
  <c r="J24" i="4"/>
  <c r="J18" i="4" s="1"/>
  <c r="L66" i="4"/>
  <c r="K9" i="4"/>
  <c r="K11" i="4" s="1"/>
  <c r="K8" i="4" s="1"/>
  <c r="K16" i="4"/>
  <c r="K13" i="4" s="1"/>
  <c r="L26" i="4"/>
  <c r="K24" i="4"/>
  <c r="K18" i="4" s="1"/>
  <c r="L69" i="4"/>
  <c r="J12" i="4"/>
  <c r="L12" i="4" s="1"/>
  <c r="L34" i="4"/>
  <c r="L44" i="4"/>
  <c r="L29" i="4"/>
  <c r="L49" i="4"/>
  <c r="K21" i="7" l="1"/>
  <c r="K18" i="6"/>
  <c r="Q18" i="9"/>
  <c r="K18" i="8"/>
  <c r="P18" i="8"/>
  <c r="Q18" i="8" s="1"/>
  <c r="Q18" i="7"/>
  <c r="Q21" i="7"/>
  <c r="Q18" i="6"/>
  <c r="L24" i="4"/>
  <c r="J9" i="4"/>
  <c r="J11" i="4" s="1"/>
  <c r="L11" i="4" s="1"/>
  <c r="J16" i="4"/>
  <c r="J13" i="4" s="1"/>
  <c r="L13" i="4" s="1"/>
  <c r="L18" i="4"/>
  <c r="L9" i="4" l="1"/>
  <c r="L16" i="4"/>
  <c r="J8" i="4"/>
  <c r="L8" i="4" s="1"/>
  <c r="N33" i="3" l="1"/>
  <c r="N32" i="3"/>
  <c r="L31" i="3"/>
  <c r="N30" i="3"/>
  <c r="N29" i="3"/>
  <c r="N28" i="3"/>
  <c r="N27" i="3"/>
  <c r="M27" i="3"/>
  <c r="L26" i="3"/>
  <c r="N25" i="3"/>
  <c r="N24" i="3"/>
  <c r="N23" i="3"/>
  <c r="N22" i="3"/>
  <c r="N21" i="3"/>
  <c r="N20" i="3"/>
  <c r="L19" i="3"/>
  <c r="N18" i="3"/>
  <c r="N17" i="3"/>
  <c r="L16" i="3"/>
  <c r="N15" i="3"/>
  <c r="N14" i="3"/>
  <c r="N13" i="3"/>
  <c r="L12" i="3"/>
  <c r="K10" i="2"/>
  <c r="L10" i="2" s="1"/>
  <c r="I10" i="2"/>
  <c r="G10" i="2"/>
  <c r="D10" i="2"/>
  <c r="L11" i="3" l="1"/>
  <c r="M13" i="3" s="1"/>
  <c r="K12" i="3"/>
  <c r="M26" i="3"/>
  <c r="K26" i="3"/>
  <c r="N19" i="3"/>
  <c r="M17" i="3"/>
  <c r="M24" i="3"/>
  <c r="M21" i="3"/>
  <c r="M12" i="3"/>
  <c r="N12" i="3"/>
  <c r="M30" i="3"/>
  <c r="M14" i="3"/>
  <c r="M19" i="3"/>
  <c r="M20" i="3"/>
  <c r="M16" i="3"/>
  <c r="M25" i="3"/>
  <c r="M18" i="3"/>
  <c r="M15" i="3"/>
  <c r="M22" i="3"/>
  <c r="M32" i="3"/>
  <c r="P32" i="9"/>
  <c r="O32" i="9"/>
  <c r="Q32" i="9" s="1"/>
  <c r="P31" i="9"/>
  <c r="P33" i="9" s="1"/>
  <c r="O31" i="9"/>
  <c r="O33" i="9" s="1"/>
  <c r="P30" i="9"/>
  <c r="Q30" i="9" s="1"/>
  <c r="Q29" i="9"/>
  <c r="P29" i="9"/>
  <c r="O29" i="9"/>
  <c r="Q28" i="9"/>
  <c r="P28" i="9"/>
  <c r="O28" i="9"/>
  <c r="O30" i="9" s="1"/>
  <c r="P26" i="9"/>
  <c r="P27" i="9" s="1"/>
  <c r="O26" i="9"/>
  <c r="P25" i="9"/>
  <c r="O25" i="9"/>
  <c r="Q23" i="9"/>
  <c r="P23" i="9"/>
  <c r="O23" i="9"/>
  <c r="P22" i="9"/>
  <c r="P24" i="9" s="1"/>
  <c r="O22" i="9"/>
  <c r="O24" i="9" s="1"/>
  <c r="M33" i="9"/>
  <c r="N33" i="9" s="1"/>
  <c r="L33" i="9"/>
  <c r="M30" i="9"/>
  <c r="L30" i="9"/>
  <c r="M27" i="9"/>
  <c r="L27" i="9"/>
  <c r="M24" i="9"/>
  <c r="L24" i="9"/>
  <c r="N32" i="9"/>
  <c r="N31" i="9"/>
  <c r="N29" i="9"/>
  <c r="N28" i="9"/>
  <c r="N26" i="9"/>
  <c r="N25" i="9"/>
  <c r="N23" i="9"/>
  <c r="N22" i="9"/>
  <c r="K33" i="9"/>
  <c r="K32" i="9"/>
  <c r="K31" i="9"/>
  <c r="H33" i="9"/>
  <c r="H32" i="9"/>
  <c r="H31" i="9"/>
  <c r="P33" i="8"/>
  <c r="Q33" i="8" s="1"/>
  <c r="P32" i="8"/>
  <c r="O32" i="8"/>
  <c r="Q32" i="8" s="1"/>
  <c r="Q31" i="8"/>
  <c r="P31" i="8"/>
  <c r="O31" i="8"/>
  <c r="O33" i="8" s="1"/>
  <c r="P29" i="8"/>
  <c r="Q29" i="8" s="1"/>
  <c r="O29" i="8"/>
  <c r="Q28" i="8"/>
  <c r="P28" i="8"/>
  <c r="P30" i="8" s="1"/>
  <c r="O28" i="8"/>
  <c r="O30" i="8" s="1"/>
  <c r="P27" i="8"/>
  <c r="Q27" i="8" s="1"/>
  <c r="P26" i="8"/>
  <c r="O26" i="8"/>
  <c r="Q26" i="8" s="1"/>
  <c r="P25" i="8"/>
  <c r="Q25" i="8" s="1"/>
  <c r="O25" i="8"/>
  <c r="O27" i="8" s="1"/>
  <c r="P24" i="8"/>
  <c r="Q24" i="8" s="1"/>
  <c r="O24" i="8"/>
  <c r="P23" i="8"/>
  <c r="Q23" i="8" s="1"/>
  <c r="O23" i="8"/>
  <c r="Q22" i="8"/>
  <c r="P22" i="8"/>
  <c r="O22" i="8"/>
  <c r="M33" i="8"/>
  <c r="N33" i="8" s="1"/>
  <c r="L33" i="8"/>
  <c r="M30" i="8"/>
  <c r="N30" i="8" s="1"/>
  <c r="L30" i="8"/>
  <c r="M27" i="8"/>
  <c r="N27" i="8" s="1"/>
  <c r="L27" i="8"/>
  <c r="M24" i="8"/>
  <c r="N24" i="8" s="1"/>
  <c r="L24" i="8"/>
  <c r="N32" i="8"/>
  <c r="N31" i="8"/>
  <c r="N29" i="8"/>
  <c r="N28" i="8"/>
  <c r="N26" i="8"/>
  <c r="N25" i="8"/>
  <c r="N23" i="8"/>
  <c r="N22" i="8"/>
  <c r="J33" i="8"/>
  <c r="K33" i="8" s="1"/>
  <c r="I33" i="8"/>
  <c r="K32" i="8"/>
  <c r="J32" i="8"/>
  <c r="I32" i="8"/>
  <c r="J31" i="8"/>
  <c r="K31" i="8" s="1"/>
  <c r="I31" i="8"/>
  <c r="J30" i="8"/>
  <c r="K30" i="8" s="1"/>
  <c r="J29" i="8"/>
  <c r="I29" i="8"/>
  <c r="K29" i="8" s="1"/>
  <c r="J28" i="8"/>
  <c r="K28" i="8" s="1"/>
  <c r="I28" i="8"/>
  <c r="I30" i="8" s="1"/>
  <c r="J27" i="8"/>
  <c r="K27" i="8" s="1"/>
  <c r="J26" i="8"/>
  <c r="K26" i="8" s="1"/>
  <c r="I26" i="8"/>
  <c r="J25" i="8"/>
  <c r="K25" i="8" s="1"/>
  <c r="I25" i="8"/>
  <c r="I27" i="8" s="1"/>
  <c r="J24" i="8"/>
  <c r="K23" i="8"/>
  <c r="J23" i="8"/>
  <c r="I23" i="8"/>
  <c r="K22" i="8"/>
  <c r="J22" i="8"/>
  <c r="I22" i="8"/>
  <c r="I24" i="8" s="1"/>
  <c r="G33" i="8"/>
  <c r="H33" i="8" s="1"/>
  <c r="F33" i="8"/>
  <c r="G30" i="8"/>
  <c r="H30" i="8" s="1"/>
  <c r="F30" i="8"/>
  <c r="G27" i="8"/>
  <c r="H27" i="8" s="1"/>
  <c r="F27" i="8"/>
  <c r="G24" i="8"/>
  <c r="H24" i="8" s="1"/>
  <c r="F24" i="8"/>
  <c r="H32" i="8"/>
  <c r="H31" i="8"/>
  <c r="H29" i="8"/>
  <c r="H28" i="8"/>
  <c r="H26" i="8"/>
  <c r="H25" i="8"/>
  <c r="H23" i="8"/>
  <c r="H22" i="8"/>
  <c r="D33" i="8"/>
  <c r="E33" i="8" s="1"/>
  <c r="C33" i="8"/>
  <c r="D30" i="8"/>
  <c r="E30" i="8" s="1"/>
  <c r="C30" i="8"/>
  <c r="D27" i="8"/>
  <c r="E27" i="8" s="1"/>
  <c r="C27" i="8"/>
  <c r="D24" i="8"/>
  <c r="E24" i="8" s="1"/>
  <c r="C24" i="8"/>
  <c r="E32" i="8"/>
  <c r="E31" i="8"/>
  <c r="E29" i="8"/>
  <c r="E28" i="8"/>
  <c r="E26" i="8"/>
  <c r="E25" i="8"/>
  <c r="E23" i="8"/>
  <c r="E22" i="8"/>
  <c r="O40" i="7"/>
  <c r="O36" i="7"/>
  <c r="P31" i="7"/>
  <c r="O31" i="7"/>
  <c r="M41" i="7"/>
  <c r="L41" i="7"/>
  <c r="M37" i="7"/>
  <c r="L37" i="7"/>
  <c r="M33" i="7"/>
  <c r="L33" i="7"/>
  <c r="M29" i="7"/>
  <c r="N29" i="7" s="1"/>
  <c r="L29" i="7"/>
  <c r="N40" i="7"/>
  <c r="N39" i="7"/>
  <c r="N38" i="7"/>
  <c r="N36" i="7"/>
  <c r="N35" i="7"/>
  <c r="N34" i="7"/>
  <c r="N32" i="7"/>
  <c r="N31" i="7"/>
  <c r="N30" i="7"/>
  <c r="N28" i="7"/>
  <c r="N27" i="7"/>
  <c r="N26" i="7"/>
  <c r="I41" i="7"/>
  <c r="K40" i="7"/>
  <c r="J40" i="7"/>
  <c r="P40" i="7" s="1"/>
  <c r="I40" i="7"/>
  <c r="J39" i="7"/>
  <c r="P39" i="7" s="1"/>
  <c r="I39" i="7"/>
  <c r="J38" i="7"/>
  <c r="I38" i="7"/>
  <c r="O38" i="7" s="1"/>
  <c r="K36" i="7"/>
  <c r="J36" i="7"/>
  <c r="P36" i="7" s="1"/>
  <c r="I36" i="7"/>
  <c r="J35" i="7"/>
  <c r="P35" i="7" s="1"/>
  <c r="I35" i="7"/>
  <c r="O35" i="7" s="1"/>
  <c r="J34" i="7"/>
  <c r="J37" i="7" s="1"/>
  <c r="I34" i="7"/>
  <c r="K32" i="7"/>
  <c r="J32" i="7"/>
  <c r="P32" i="7" s="1"/>
  <c r="I32" i="7"/>
  <c r="O32" i="7" s="1"/>
  <c r="J31" i="7"/>
  <c r="I31" i="7"/>
  <c r="J30" i="7"/>
  <c r="P30" i="7" s="1"/>
  <c r="I30" i="7"/>
  <c r="J28" i="7"/>
  <c r="I28" i="7"/>
  <c r="O28" i="7" s="1"/>
  <c r="J27" i="7"/>
  <c r="K27" i="7" s="1"/>
  <c r="I27" i="7"/>
  <c r="O27" i="7" s="1"/>
  <c r="J26" i="7"/>
  <c r="I26" i="7"/>
  <c r="G41" i="7"/>
  <c r="F41" i="7"/>
  <c r="G37" i="7"/>
  <c r="F37" i="7"/>
  <c r="G33" i="7"/>
  <c r="H33" i="7" s="1"/>
  <c r="F33" i="7"/>
  <c r="G29" i="7"/>
  <c r="F29" i="7"/>
  <c r="H40" i="7"/>
  <c r="H39" i="7"/>
  <c r="H38" i="7"/>
  <c r="H36" i="7"/>
  <c r="H35" i="7"/>
  <c r="H34" i="7"/>
  <c r="H32" i="7"/>
  <c r="H31" i="7"/>
  <c r="H30" i="7"/>
  <c r="H28" i="7"/>
  <c r="H27" i="7"/>
  <c r="H26" i="7"/>
  <c r="D41" i="7"/>
  <c r="E41" i="7" s="1"/>
  <c r="C41" i="7"/>
  <c r="D37" i="7"/>
  <c r="C37" i="7"/>
  <c r="D33" i="7"/>
  <c r="C33" i="7"/>
  <c r="D29" i="7"/>
  <c r="E29" i="7" s="1"/>
  <c r="C29" i="7"/>
  <c r="E40" i="7"/>
  <c r="E39" i="7"/>
  <c r="E38" i="7"/>
  <c r="E36" i="7"/>
  <c r="E35" i="7"/>
  <c r="E34" i="7"/>
  <c r="E32" i="7"/>
  <c r="E31" i="7"/>
  <c r="E30" i="7"/>
  <c r="E28" i="7"/>
  <c r="E27" i="7"/>
  <c r="E26" i="7"/>
  <c r="P33" i="6"/>
  <c r="Q33" i="6" s="1"/>
  <c r="O33" i="6"/>
  <c r="Q32" i="6"/>
  <c r="P32" i="6"/>
  <c r="O32" i="6"/>
  <c r="P31" i="6"/>
  <c r="Q31" i="6" s="1"/>
  <c r="O31" i="6"/>
  <c r="P30" i="6"/>
  <c r="Q29" i="6"/>
  <c r="P29" i="6"/>
  <c r="O29" i="6"/>
  <c r="P28" i="6"/>
  <c r="O28" i="6"/>
  <c r="O30" i="6" s="1"/>
  <c r="Q26" i="6"/>
  <c r="P26" i="6"/>
  <c r="O26" i="6"/>
  <c r="P25" i="6"/>
  <c r="P27" i="6" s="1"/>
  <c r="O25" i="6"/>
  <c r="O27" i="6" s="1"/>
  <c r="P24" i="6"/>
  <c r="Q24" i="6" s="1"/>
  <c r="P23" i="6"/>
  <c r="Q23" i="6" s="1"/>
  <c r="O23" i="6"/>
  <c r="Q22" i="6"/>
  <c r="P22" i="6"/>
  <c r="O22" i="6"/>
  <c r="O24" i="6" s="1"/>
  <c r="N33" i="6"/>
  <c r="M33" i="6"/>
  <c r="L33" i="6"/>
  <c r="M30" i="6"/>
  <c r="N30" i="6" s="1"/>
  <c r="L30" i="6"/>
  <c r="M27" i="6"/>
  <c r="N27" i="6" s="1"/>
  <c r="L27" i="6"/>
  <c r="M24" i="6"/>
  <c r="L24" i="6"/>
  <c r="N24" i="6" s="1"/>
  <c r="N32" i="6"/>
  <c r="N31" i="6"/>
  <c r="N29" i="6"/>
  <c r="N28" i="6"/>
  <c r="N26" i="6"/>
  <c r="N25" i="6"/>
  <c r="N23" i="6"/>
  <c r="N22" i="6"/>
  <c r="K32" i="6"/>
  <c r="J32" i="6"/>
  <c r="I32" i="6"/>
  <c r="J31" i="6"/>
  <c r="J33" i="6" s="1"/>
  <c r="I31" i="6"/>
  <c r="I33" i="6" s="1"/>
  <c r="J30" i="6"/>
  <c r="K30" i="6" s="1"/>
  <c r="J29" i="6"/>
  <c r="I29" i="6"/>
  <c r="K29" i="6" s="1"/>
  <c r="J28" i="6"/>
  <c r="K28" i="6" s="1"/>
  <c r="I28" i="6"/>
  <c r="I30" i="6" s="1"/>
  <c r="J26" i="6"/>
  <c r="K26" i="6" s="1"/>
  <c r="I26" i="6"/>
  <c r="J25" i="6"/>
  <c r="J27" i="6" s="1"/>
  <c r="K27" i="6" s="1"/>
  <c r="I25" i="6"/>
  <c r="I27" i="6" s="1"/>
  <c r="J23" i="6"/>
  <c r="K23" i="6" s="1"/>
  <c r="I23" i="6"/>
  <c r="J22" i="6"/>
  <c r="J24" i="6" s="1"/>
  <c r="K24" i="6" s="1"/>
  <c r="I22" i="6"/>
  <c r="I24" i="6" s="1"/>
  <c r="G33" i="6"/>
  <c r="H33" i="6" s="1"/>
  <c r="F33" i="6"/>
  <c r="G30" i="6"/>
  <c r="H30" i="6" s="1"/>
  <c r="F30" i="6"/>
  <c r="H27" i="6"/>
  <c r="G27" i="6"/>
  <c r="F27" i="6"/>
  <c r="G24" i="6"/>
  <c r="H24" i="6" s="1"/>
  <c r="F24" i="6"/>
  <c r="H32" i="6"/>
  <c r="H31" i="6"/>
  <c r="H29" i="6"/>
  <c r="H28" i="6"/>
  <c r="H26" i="6"/>
  <c r="H25" i="6"/>
  <c r="H23" i="6"/>
  <c r="H22" i="6"/>
  <c r="D33" i="6"/>
  <c r="E33" i="6" s="1"/>
  <c r="C33" i="6"/>
  <c r="D30" i="6"/>
  <c r="E30" i="6" s="1"/>
  <c r="C30" i="6"/>
  <c r="D27" i="6"/>
  <c r="E27" i="6" s="1"/>
  <c r="C27" i="6"/>
  <c r="D24" i="6"/>
  <c r="E24" i="6" s="1"/>
  <c r="C24" i="6"/>
  <c r="E32" i="6"/>
  <c r="E31" i="6"/>
  <c r="E29" i="6"/>
  <c r="E28" i="6"/>
  <c r="E26" i="6"/>
  <c r="E25" i="6"/>
  <c r="E23" i="6"/>
  <c r="E22" i="6"/>
  <c r="P33" i="5"/>
  <c r="Q33" i="5" s="1"/>
  <c r="P32" i="5"/>
  <c r="Q32" i="5" s="1"/>
  <c r="O32" i="5"/>
  <c r="P31" i="5"/>
  <c r="Q31" i="5" s="1"/>
  <c r="O31" i="5"/>
  <c r="O33" i="5" s="1"/>
  <c r="P30" i="5"/>
  <c r="Q30" i="5" s="1"/>
  <c r="P29" i="5"/>
  <c r="Q29" i="5" s="1"/>
  <c r="O29" i="5"/>
  <c r="P28" i="5"/>
  <c r="Q28" i="5" s="1"/>
  <c r="O28" i="5"/>
  <c r="O30" i="5" s="1"/>
  <c r="P27" i="5"/>
  <c r="Q27" i="5" s="1"/>
  <c r="O27" i="5"/>
  <c r="P26" i="5"/>
  <c r="Q26" i="5" s="1"/>
  <c r="O26" i="5"/>
  <c r="Q25" i="5"/>
  <c r="P25" i="5"/>
  <c r="O25" i="5"/>
  <c r="Q23" i="5"/>
  <c r="P23" i="5"/>
  <c r="O23" i="5"/>
  <c r="P22" i="5"/>
  <c r="P24" i="5" s="1"/>
  <c r="O22" i="5"/>
  <c r="O24" i="5" s="1"/>
  <c r="M33" i="5"/>
  <c r="N33" i="5" s="1"/>
  <c r="L33" i="5"/>
  <c r="M30" i="5"/>
  <c r="N30" i="5" s="1"/>
  <c r="L30" i="5"/>
  <c r="M27" i="5"/>
  <c r="N27" i="5" s="1"/>
  <c r="L27" i="5"/>
  <c r="M24" i="5"/>
  <c r="N24" i="5" s="1"/>
  <c r="L24" i="5"/>
  <c r="N32" i="5"/>
  <c r="N31" i="5"/>
  <c r="N29" i="5"/>
  <c r="N28" i="5"/>
  <c r="N26" i="5"/>
  <c r="N25" i="5"/>
  <c r="N23" i="5"/>
  <c r="N22" i="5"/>
  <c r="J33" i="5"/>
  <c r="K33" i="5" s="1"/>
  <c r="J32" i="5"/>
  <c r="I32" i="5"/>
  <c r="K32" i="5" s="1"/>
  <c r="K31" i="5"/>
  <c r="J31" i="5"/>
  <c r="I31" i="5"/>
  <c r="I33" i="5" s="1"/>
  <c r="J29" i="5"/>
  <c r="K29" i="5" s="1"/>
  <c r="I29" i="5"/>
  <c r="J28" i="5"/>
  <c r="J30" i="5" s="1"/>
  <c r="I28" i="5"/>
  <c r="I30" i="5" s="1"/>
  <c r="J27" i="5"/>
  <c r="K27" i="5" s="1"/>
  <c r="J26" i="5"/>
  <c r="I26" i="5"/>
  <c r="K26" i="5" s="1"/>
  <c r="J25" i="5"/>
  <c r="K25" i="5" s="1"/>
  <c r="I25" i="5"/>
  <c r="I27" i="5" s="1"/>
  <c r="J24" i="5"/>
  <c r="K24" i="5" s="1"/>
  <c r="J23" i="5"/>
  <c r="I23" i="5"/>
  <c r="K23" i="5" s="1"/>
  <c r="K22" i="5"/>
  <c r="J22" i="5"/>
  <c r="I22" i="5"/>
  <c r="I24" i="5" s="1"/>
  <c r="G33" i="5"/>
  <c r="H33" i="5" s="1"/>
  <c r="F33" i="5"/>
  <c r="G30" i="5"/>
  <c r="H30" i="5" s="1"/>
  <c r="F30" i="5"/>
  <c r="G27" i="5"/>
  <c r="H27" i="5" s="1"/>
  <c r="F27" i="5"/>
  <c r="H24" i="5"/>
  <c r="G24" i="5"/>
  <c r="F24" i="5"/>
  <c r="H32" i="5"/>
  <c r="H31" i="5"/>
  <c r="H29" i="5"/>
  <c r="H28" i="5"/>
  <c r="H26" i="5"/>
  <c r="H25" i="5"/>
  <c r="H23" i="5"/>
  <c r="H22" i="5"/>
  <c r="D33" i="5"/>
  <c r="E33" i="5" s="1"/>
  <c r="C33" i="5"/>
  <c r="D30" i="5"/>
  <c r="E30" i="5" s="1"/>
  <c r="C30" i="5"/>
  <c r="D27" i="5"/>
  <c r="E27" i="5" s="1"/>
  <c r="C27" i="5"/>
  <c r="D24" i="5"/>
  <c r="E24" i="5" s="1"/>
  <c r="C24" i="5"/>
  <c r="E32" i="5"/>
  <c r="E31" i="5"/>
  <c r="E29" i="5"/>
  <c r="E28" i="5"/>
  <c r="E26" i="5"/>
  <c r="E25" i="5"/>
  <c r="E23" i="5"/>
  <c r="E22" i="5"/>
  <c r="AA73" i="4"/>
  <c r="AA72" i="4"/>
  <c r="X73" i="4"/>
  <c r="X72" i="4"/>
  <c r="U73" i="4"/>
  <c r="U72" i="4"/>
  <c r="R73" i="4"/>
  <c r="R72" i="4"/>
  <c r="AA71" i="4"/>
  <c r="Z71" i="4"/>
  <c r="Y71" i="4"/>
  <c r="W71" i="4"/>
  <c r="X71" i="4" s="1"/>
  <c r="V71" i="4"/>
  <c r="T71" i="4"/>
  <c r="S71" i="4"/>
  <c r="U71" i="4" s="1"/>
  <c r="Q71" i="4"/>
  <c r="R71" i="4" s="1"/>
  <c r="P71" i="4"/>
  <c r="AA70" i="4"/>
  <c r="X70" i="4"/>
  <c r="U70" i="4"/>
  <c r="R70" i="4"/>
  <c r="Z69" i="4"/>
  <c r="AA69" i="4" s="1"/>
  <c r="Y69" i="4"/>
  <c r="W69" i="4"/>
  <c r="W66" i="4" s="1"/>
  <c r="V69" i="4"/>
  <c r="X69" i="4" s="1"/>
  <c r="T69" i="4"/>
  <c r="U69" i="4" s="1"/>
  <c r="S69" i="4"/>
  <c r="Q69" i="4"/>
  <c r="R69" i="4" s="1"/>
  <c r="P69" i="4"/>
  <c r="AA68" i="4"/>
  <c r="AA67" i="4"/>
  <c r="X68" i="4"/>
  <c r="X67" i="4"/>
  <c r="U68" i="4"/>
  <c r="U67" i="4"/>
  <c r="R68" i="4"/>
  <c r="R67" i="4"/>
  <c r="Z66" i="4"/>
  <c r="Y66" i="4"/>
  <c r="V66" i="4"/>
  <c r="T66" i="4"/>
  <c r="S66" i="4"/>
  <c r="Q66" i="4"/>
  <c r="R66" i="4" s="1"/>
  <c r="P66" i="4"/>
  <c r="AA65" i="4"/>
  <c r="X65" i="4"/>
  <c r="U65" i="4"/>
  <c r="R65" i="4"/>
  <c r="Z64" i="4"/>
  <c r="Y64" i="4"/>
  <c r="AA64" i="4" s="1"/>
  <c r="W64" i="4"/>
  <c r="V64" i="4"/>
  <c r="X64" i="4" s="1"/>
  <c r="T64" i="4"/>
  <c r="S64" i="4"/>
  <c r="S61" i="4" s="1"/>
  <c r="U61" i="4" s="1"/>
  <c r="Q64" i="4"/>
  <c r="Q61" i="4" s="1"/>
  <c r="P64" i="4"/>
  <c r="AA63" i="4"/>
  <c r="AA62" i="4"/>
  <c r="X63" i="4"/>
  <c r="X62" i="4"/>
  <c r="U63" i="4"/>
  <c r="U62" i="4"/>
  <c r="R63" i="4"/>
  <c r="R62" i="4"/>
  <c r="Z61" i="4"/>
  <c r="W61" i="4"/>
  <c r="V61" i="4"/>
  <c r="T61" i="4"/>
  <c r="P61" i="4"/>
  <c r="R61" i="4" s="1"/>
  <c r="AA60" i="4"/>
  <c r="X60" i="4"/>
  <c r="U60" i="4"/>
  <c r="R60" i="4"/>
  <c r="Z59" i="4"/>
  <c r="AA59" i="4" s="1"/>
  <c r="Y59" i="4"/>
  <c r="W59" i="4"/>
  <c r="W56" i="4" s="1"/>
  <c r="V59" i="4"/>
  <c r="X59" i="4" s="1"/>
  <c r="T59" i="4"/>
  <c r="U59" i="4" s="1"/>
  <c r="S59" i="4"/>
  <c r="Q59" i="4"/>
  <c r="Q56" i="4" s="1"/>
  <c r="R56" i="4" s="1"/>
  <c r="P59" i="4"/>
  <c r="AA58" i="4"/>
  <c r="AA57" i="4"/>
  <c r="X58" i="4"/>
  <c r="X57" i="4"/>
  <c r="U58" i="4"/>
  <c r="U57" i="4"/>
  <c r="R58" i="4"/>
  <c r="R57" i="4"/>
  <c r="Z56" i="4"/>
  <c r="Y56" i="4"/>
  <c r="V56" i="4"/>
  <c r="S56" i="4"/>
  <c r="P56" i="4"/>
  <c r="AA55" i="4"/>
  <c r="X55" i="4"/>
  <c r="U55" i="4"/>
  <c r="R55" i="4"/>
  <c r="Z54" i="4"/>
  <c r="Z51" i="4" s="1"/>
  <c r="Y54" i="4"/>
  <c r="Y51" i="4" s="1"/>
  <c r="W54" i="4"/>
  <c r="W51" i="4" s="1"/>
  <c r="V54" i="4"/>
  <c r="V51" i="4" s="1"/>
  <c r="X51" i="4" s="1"/>
  <c r="U54" i="4"/>
  <c r="T54" i="4"/>
  <c r="T51" i="4" s="1"/>
  <c r="U51" i="4" s="1"/>
  <c r="S54" i="4"/>
  <c r="R54" i="4"/>
  <c r="Q54" i="4"/>
  <c r="P54" i="4"/>
  <c r="AA53" i="4"/>
  <c r="AA52" i="4"/>
  <c r="X53" i="4"/>
  <c r="X52" i="4"/>
  <c r="U53" i="4"/>
  <c r="U52" i="4"/>
  <c r="R53" i="4"/>
  <c r="R52" i="4"/>
  <c r="S51" i="4"/>
  <c r="Q51" i="4"/>
  <c r="R51" i="4" s="1"/>
  <c r="P51" i="4"/>
  <c r="AA50" i="4"/>
  <c r="X50" i="4"/>
  <c r="U50" i="4"/>
  <c r="R50" i="4"/>
  <c r="AA49" i="4"/>
  <c r="Z49" i="4"/>
  <c r="Y49" i="4"/>
  <c r="W49" i="4"/>
  <c r="W46" i="4" s="1"/>
  <c r="V49" i="4"/>
  <c r="X49" i="4" s="1"/>
  <c r="T49" i="4"/>
  <c r="S49" i="4"/>
  <c r="U49" i="4" s="1"/>
  <c r="Q49" i="4"/>
  <c r="Q46" i="4" s="1"/>
  <c r="R46" i="4" s="1"/>
  <c r="P49" i="4"/>
  <c r="AA48" i="4"/>
  <c r="AA47" i="4"/>
  <c r="X48" i="4"/>
  <c r="X47" i="4"/>
  <c r="U48" i="4"/>
  <c r="U47" i="4"/>
  <c r="R48" i="4"/>
  <c r="R47" i="4"/>
  <c r="Z46" i="4"/>
  <c r="AA46" i="4" s="1"/>
  <c r="Y46" i="4"/>
  <c r="T46" i="4"/>
  <c r="S46" i="4"/>
  <c r="U46" i="4" s="1"/>
  <c r="P46" i="4"/>
  <c r="AA45" i="4"/>
  <c r="X45" i="4"/>
  <c r="U45" i="4"/>
  <c r="R45" i="4"/>
  <c r="Z44" i="4"/>
  <c r="Y44" i="4"/>
  <c r="Y41" i="4" s="1"/>
  <c r="W44" i="4"/>
  <c r="W41" i="4" s="1"/>
  <c r="V44" i="4"/>
  <c r="U44" i="4"/>
  <c r="T44" i="4"/>
  <c r="S44" i="4"/>
  <c r="Q44" i="4"/>
  <c r="R44" i="4" s="1"/>
  <c r="P44" i="4"/>
  <c r="AA43" i="4"/>
  <c r="AA42" i="4"/>
  <c r="X43" i="4"/>
  <c r="X42" i="4"/>
  <c r="U43" i="4"/>
  <c r="U42" i="4"/>
  <c r="R43" i="4"/>
  <c r="R42" i="4"/>
  <c r="Z41" i="4"/>
  <c r="V41" i="4"/>
  <c r="T41" i="4"/>
  <c r="S41" i="4"/>
  <c r="U41" i="4" s="1"/>
  <c r="Q41" i="4"/>
  <c r="P41" i="4"/>
  <c r="AA40" i="4"/>
  <c r="AA39" i="4"/>
  <c r="AA38" i="4"/>
  <c r="AA37" i="4"/>
  <c r="X40" i="4"/>
  <c r="X39" i="4"/>
  <c r="X38" i="4"/>
  <c r="X37" i="4"/>
  <c r="U40" i="4"/>
  <c r="U39" i="4"/>
  <c r="U38" i="4"/>
  <c r="U37" i="4"/>
  <c r="R40" i="4"/>
  <c r="R39" i="4"/>
  <c r="R38" i="4"/>
  <c r="R37" i="4"/>
  <c r="Z36" i="4"/>
  <c r="Y36" i="4"/>
  <c r="AA36" i="4" s="1"/>
  <c r="X36" i="4"/>
  <c r="W36" i="4"/>
  <c r="V36" i="4"/>
  <c r="U36" i="4"/>
  <c r="T36" i="4"/>
  <c r="S36" i="4"/>
  <c r="Q36" i="4"/>
  <c r="P36" i="4"/>
  <c r="R36" i="4" s="1"/>
  <c r="AA35" i="4"/>
  <c r="X35" i="4"/>
  <c r="U35" i="4"/>
  <c r="R35" i="4"/>
  <c r="Z34" i="4"/>
  <c r="Z31" i="4" s="1"/>
  <c r="AA31" i="4" s="1"/>
  <c r="Y34" i="4"/>
  <c r="W34" i="4"/>
  <c r="W31" i="4" s="1"/>
  <c r="X31" i="4" s="1"/>
  <c r="V34" i="4"/>
  <c r="T34" i="4"/>
  <c r="T31" i="4" s="1"/>
  <c r="S34" i="4"/>
  <c r="R34" i="4"/>
  <c r="Q34" i="4"/>
  <c r="P34" i="4"/>
  <c r="AA33" i="4"/>
  <c r="AA32" i="4"/>
  <c r="X33" i="4"/>
  <c r="X32" i="4"/>
  <c r="U33" i="4"/>
  <c r="U32" i="4"/>
  <c r="R33" i="4"/>
  <c r="R32" i="4"/>
  <c r="Y31" i="4"/>
  <c r="V31" i="4"/>
  <c r="S31" i="4"/>
  <c r="Q31" i="4"/>
  <c r="P31" i="4"/>
  <c r="AA30" i="4"/>
  <c r="X30" i="4"/>
  <c r="U30" i="4"/>
  <c r="R30" i="4"/>
  <c r="Z29" i="4"/>
  <c r="Y29" i="4"/>
  <c r="AA29" i="4" s="1"/>
  <c r="W29" i="4"/>
  <c r="V29" i="4"/>
  <c r="V26" i="4" s="1"/>
  <c r="X26" i="4" s="1"/>
  <c r="T29" i="4"/>
  <c r="T26" i="4" s="1"/>
  <c r="S29" i="4"/>
  <c r="Q29" i="4"/>
  <c r="Q26" i="4" s="1"/>
  <c r="P29" i="4"/>
  <c r="P26" i="4" s="1"/>
  <c r="AA28" i="4"/>
  <c r="AA27" i="4"/>
  <c r="X28" i="4"/>
  <c r="X27" i="4"/>
  <c r="U28" i="4"/>
  <c r="U27" i="4"/>
  <c r="R28" i="4"/>
  <c r="R27" i="4"/>
  <c r="Z26" i="4"/>
  <c r="Y26" i="4"/>
  <c r="AA26" i="4" s="1"/>
  <c r="W26" i="4"/>
  <c r="S26" i="4"/>
  <c r="U26" i="4" s="1"/>
  <c r="AA25" i="4"/>
  <c r="X25" i="4"/>
  <c r="U25" i="4"/>
  <c r="R25" i="4"/>
  <c r="AA24" i="4"/>
  <c r="Z24" i="4"/>
  <c r="Y24" i="4"/>
  <c r="Y18" i="4" s="1"/>
  <c r="AA18" i="4" s="1"/>
  <c r="W24" i="4"/>
  <c r="W18" i="4" s="1"/>
  <c r="V24" i="4"/>
  <c r="T24" i="4"/>
  <c r="T18" i="4" s="1"/>
  <c r="S24" i="4"/>
  <c r="S18" i="4" s="1"/>
  <c r="U18" i="4" s="1"/>
  <c r="Q24" i="4"/>
  <c r="Q18" i="4" s="1"/>
  <c r="P24" i="4"/>
  <c r="P18" i="4" s="1"/>
  <c r="R18" i="4" s="1"/>
  <c r="AA23" i="4"/>
  <c r="AA22" i="4"/>
  <c r="AA21" i="4"/>
  <c r="AA20" i="4"/>
  <c r="X23" i="4"/>
  <c r="X22" i="4"/>
  <c r="X21" i="4"/>
  <c r="X20" i="4"/>
  <c r="U23" i="4"/>
  <c r="U22" i="4"/>
  <c r="U21" i="4"/>
  <c r="U20" i="4"/>
  <c r="R23" i="4"/>
  <c r="R22" i="4"/>
  <c r="R21" i="4"/>
  <c r="R20" i="4"/>
  <c r="Z19" i="4"/>
  <c r="AA19" i="4" s="1"/>
  <c r="Y19" i="4"/>
  <c r="Z18" i="4"/>
  <c r="AA17" i="4"/>
  <c r="Z17" i="4"/>
  <c r="Y17" i="4"/>
  <c r="Y12" i="4" s="1"/>
  <c r="AA12" i="4" s="1"/>
  <c r="Z15" i="4"/>
  <c r="Z10" i="4" s="1"/>
  <c r="Y15" i="4"/>
  <c r="AA15" i="4" s="1"/>
  <c r="Y14" i="4"/>
  <c r="Y16" i="4" s="1"/>
  <c r="Z12" i="4"/>
  <c r="W19" i="4"/>
  <c r="W14" i="4" s="1"/>
  <c r="V19" i="4"/>
  <c r="X19" i="4" s="1"/>
  <c r="V18" i="4"/>
  <c r="W17" i="4"/>
  <c r="W12" i="4" s="1"/>
  <c r="V17" i="4"/>
  <c r="X17" i="4" s="1"/>
  <c r="W15" i="4"/>
  <c r="X15" i="4" s="1"/>
  <c r="V15" i="4"/>
  <c r="V10" i="4"/>
  <c r="T19" i="4"/>
  <c r="T14" i="4" s="1"/>
  <c r="S19" i="4"/>
  <c r="S14" i="4" s="1"/>
  <c r="T17" i="4"/>
  <c r="S17" i="4"/>
  <c r="U17" i="4" s="1"/>
  <c r="T15" i="4"/>
  <c r="T10" i="4" s="1"/>
  <c r="S15" i="4"/>
  <c r="U15" i="4" s="1"/>
  <c r="T12" i="4"/>
  <c r="R19" i="4"/>
  <c r="Q19" i="4"/>
  <c r="P19" i="4"/>
  <c r="P14" i="4" s="1"/>
  <c r="Q17" i="4"/>
  <c r="Q12" i="4" s="1"/>
  <c r="P17" i="4"/>
  <c r="R17" i="4" s="1"/>
  <c r="Q15" i="4"/>
  <c r="Q10" i="4" s="1"/>
  <c r="P15" i="4"/>
  <c r="Q14" i="4"/>
  <c r="Q16" i="4" s="1"/>
  <c r="Q13" i="4" s="1"/>
  <c r="P10" i="4"/>
  <c r="AF33" i="3"/>
  <c r="AF32" i="3"/>
  <c r="AC33" i="3"/>
  <c r="AC32" i="3"/>
  <c r="Z33" i="3"/>
  <c r="Z32" i="3"/>
  <c r="W33" i="3"/>
  <c r="W32" i="3"/>
  <c r="T33" i="3"/>
  <c r="T32" i="3"/>
  <c r="Q33" i="3"/>
  <c r="Q32" i="3"/>
  <c r="AG31" i="3"/>
  <c r="AF31" i="3" s="1"/>
  <c r="AD31" i="3"/>
  <c r="AA31" i="3"/>
  <c r="X31" i="3"/>
  <c r="U31" i="3"/>
  <c r="R31" i="3"/>
  <c r="O31" i="3"/>
  <c r="AE30" i="3"/>
  <c r="Z30" i="3"/>
  <c r="Q30" i="3"/>
  <c r="AF29" i="3"/>
  <c r="AC29" i="3"/>
  <c r="Z29" i="3"/>
  <c r="W29" i="3"/>
  <c r="T29" i="3"/>
  <c r="Q29" i="3"/>
  <c r="AF28" i="3"/>
  <c r="AF27" i="3"/>
  <c r="AC28" i="3"/>
  <c r="AC27" i="3"/>
  <c r="Z28" i="3"/>
  <c r="Z27" i="3"/>
  <c r="W28" i="3"/>
  <c r="W27" i="3"/>
  <c r="T28" i="3"/>
  <c r="S28" i="3"/>
  <c r="T27" i="3"/>
  <c r="Q28" i="3"/>
  <c r="P28" i="3"/>
  <c r="Q27" i="3"/>
  <c r="P27" i="3"/>
  <c r="AG26" i="3"/>
  <c r="AD26" i="3"/>
  <c r="AA26" i="3"/>
  <c r="X26" i="3"/>
  <c r="U26" i="3"/>
  <c r="R26" i="3"/>
  <c r="O26" i="3"/>
  <c r="P26" i="3" s="1"/>
  <c r="AF25" i="3"/>
  <c r="AC25" i="3"/>
  <c r="Z25" i="3"/>
  <c r="W25" i="3"/>
  <c r="T25" i="3"/>
  <c r="Q25" i="3"/>
  <c r="AH24" i="3"/>
  <c r="AF24" i="3"/>
  <c r="AC24" i="3"/>
  <c r="Z24" i="3"/>
  <c r="W24" i="3"/>
  <c r="T24" i="3"/>
  <c r="Q24" i="3"/>
  <c r="AF23" i="3"/>
  <c r="AF22" i="3"/>
  <c r="AF21" i="3"/>
  <c r="AF20" i="3"/>
  <c r="AC23" i="3"/>
  <c r="AC22" i="3"/>
  <c r="AC21" i="3"/>
  <c r="AC20" i="3"/>
  <c r="AB20" i="3"/>
  <c r="Z23" i="3"/>
  <c r="Z22" i="3"/>
  <c r="Z21" i="3"/>
  <c r="Z20" i="3"/>
  <c r="Y20" i="3"/>
  <c r="W23" i="3"/>
  <c r="W22" i="3"/>
  <c r="W21" i="3"/>
  <c r="W20" i="3"/>
  <c r="T23" i="3"/>
  <c r="T22" i="3"/>
  <c r="T21" i="3"/>
  <c r="T20" i="3"/>
  <c r="Q23" i="3"/>
  <c r="Q22" i="3"/>
  <c r="Q21" i="3"/>
  <c r="Q20" i="3"/>
  <c r="AG19" i="3"/>
  <c r="AD19" i="3"/>
  <c r="AE19" i="3" s="1"/>
  <c r="AA19" i="3"/>
  <c r="X19" i="3"/>
  <c r="U19" i="3"/>
  <c r="R19" i="3"/>
  <c r="O19" i="3"/>
  <c r="AF18" i="3"/>
  <c r="AF17" i="3"/>
  <c r="AC18" i="3"/>
  <c r="AB18" i="3"/>
  <c r="AC17" i="3"/>
  <c r="Z18" i="3"/>
  <c r="Z17" i="3"/>
  <c r="W18" i="3"/>
  <c r="W17" i="3"/>
  <c r="T18" i="3"/>
  <c r="T17" i="3"/>
  <c r="Q18" i="3"/>
  <c r="Q17" i="3"/>
  <c r="AG16" i="3"/>
  <c r="AD16" i="3"/>
  <c r="AA16" i="3"/>
  <c r="X16" i="3"/>
  <c r="U16" i="3"/>
  <c r="R16" i="3"/>
  <c r="O16" i="3"/>
  <c r="Q16" i="3" s="1"/>
  <c r="AF15" i="3"/>
  <c r="AF14" i="3"/>
  <c r="AE14" i="3"/>
  <c r="AF13" i="3"/>
  <c r="AC15" i="3"/>
  <c r="AB15" i="3"/>
  <c r="AC14" i="3"/>
  <c r="AC13" i="3"/>
  <c r="Z15" i="3"/>
  <c r="Y15" i="3"/>
  <c r="Z14" i="3"/>
  <c r="Z13" i="3"/>
  <c r="W15" i="3"/>
  <c r="W14" i="3"/>
  <c r="W13" i="3"/>
  <c r="T15" i="3"/>
  <c r="T14" i="3"/>
  <c r="T13" i="3"/>
  <c r="Q15" i="3"/>
  <c r="Q14" i="3"/>
  <c r="Q13" i="3"/>
  <c r="AE12" i="3"/>
  <c r="AG12" i="3"/>
  <c r="AG11" i="3" s="1"/>
  <c r="AH22" i="3" s="1"/>
  <c r="AD12" i="3"/>
  <c r="AD11" i="3" s="1"/>
  <c r="AE21" i="3" s="1"/>
  <c r="AA12" i="3"/>
  <c r="AA11" i="3" s="1"/>
  <c r="AB30" i="3" s="1"/>
  <c r="X12" i="3"/>
  <c r="X11" i="3" s="1"/>
  <c r="Y24" i="3" s="1"/>
  <c r="U12" i="3"/>
  <c r="U11" i="3" s="1"/>
  <c r="V21" i="3" s="1"/>
  <c r="R12" i="3"/>
  <c r="R11" i="3" s="1"/>
  <c r="S26" i="3" s="1"/>
  <c r="O12" i="3"/>
  <c r="Y16" i="3" l="1"/>
  <c r="Z12" i="3"/>
  <c r="Q26" i="3"/>
  <c r="AC12" i="3"/>
  <c r="AE15" i="3"/>
  <c r="Z16" i="3"/>
  <c r="AH20" i="3"/>
  <c r="AH16" i="3"/>
  <c r="N16" i="3"/>
  <c r="V12" i="3"/>
  <c r="AH13" i="3"/>
  <c r="AH19" i="3"/>
  <c r="AE20" i="3"/>
  <c r="M31" i="3"/>
  <c r="M23" i="3"/>
  <c r="M33" i="3"/>
  <c r="N31" i="3"/>
  <c r="O11" i="3"/>
  <c r="Y12" i="3"/>
  <c r="Y14" i="3"/>
  <c r="AE13" i="3"/>
  <c r="AE26" i="3"/>
  <c r="Y30" i="3"/>
  <c r="AE31" i="3"/>
  <c r="M29" i="3"/>
  <c r="N26" i="3"/>
  <c r="AF12" i="3"/>
  <c r="AE17" i="3"/>
  <c r="V26" i="3"/>
  <c r="V18" i="3"/>
  <c r="W26" i="3"/>
  <c r="AB12" i="3"/>
  <c r="S16" i="3"/>
  <c r="M28" i="3"/>
  <c r="N24" i="9"/>
  <c r="Q24" i="9"/>
  <c r="N27" i="9"/>
  <c r="Q31" i="9"/>
  <c r="Q26" i="9"/>
  <c r="N30" i="9"/>
  <c r="O27" i="9"/>
  <c r="Q27" i="9" s="1"/>
  <c r="H37" i="7"/>
  <c r="K28" i="7"/>
  <c r="J33" i="7"/>
  <c r="N33" i="7"/>
  <c r="I33" i="7"/>
  <c r="I37" i="7"/>
  <c r="K37" i="7" s="1"/>
  <c r="E37" i="7"/>
  <c r="H29" i="7"/>
  <c r="K35" i="7"/>
  <c r="N41" i="7"/>
  <c r="Q35" i="7"/>
  <c r="Q36" i="7"/>
  <c r="P27" i="7"/>
  <c r="Q27" i="7" s="1"/>
  <c r="Q32" i="7"/>
  <c r="Q40" i="7"/>
  <c r="E33" i="7"/>
  <c r="H41" i="7"/>
  <c r="K30" i="7"/>
  <c r="K34" i="7"/>
  <c r="J41" i="7"/>
  <c r="K41" i="7" s="1"/>
  <c r="N37" i="7"/>
  <c r="I29" i="7"/>
  <c r="K31" i="7"/>
  <c r="K39" i="7"/>
  <c r="Q31" i="7"/>
  <c r="J29" i="7"/>
  <c r="P28" i="7"/>
  <c r="Q28" i="7" s="1"/>
  <c r="P38" i="7"/>
  <c r="O26" i="7"/>
  <c r="O29" i="7" s="1"/>
  <c r="O34" i="7"/>
  <c r="O37" i="7" s="1"/>
  <c r="P26" i="7"/>
  <c r="O30" i="7"/>
  <c r="O33" i="7" s="1"/>
  <c r="P34" i="7"/>
  <c r="P37" i="7" s="1"/>
  <c r="O39" i="7"/>
  <c r="Q39" i="7" s="1"/>
  <c r="V24" i="3"/>
  <c r="S14" i="3"/>
  <c r="V15" i="3"/>
  <c r="AB13" i="3"/>
  <c r="AH12" i="3"/>
  <c r="V16" i="3"/>
  <c r="AH15" i="3"/>
  <c r="S18" i="3"/>
  <c r="Y18" i="3"/>
  <c r="AE18" i="3"/>
  <c r="Y19" i="3"/>
  <c r="AH23" i="3"/>
  <c r="S25" i="3"/>
  <c r="AE25" i="3"/>
  <c r="T26" i="3"/>
  <c r="V27" i="3"/>
  <c r="AB27" i="3"/>
  <c r="AH27" i="3"/>
  <c r="Y29" i="3"/>
  <c r="AC30" i="3"/>
  <c r="S33" i="3"/>
  <c r="Y33" i="3"/>
  <c r="AE33" i="3"/>
  <c r="P14" i="3"/>
  <c r="Y13" i="3"/>
  <c r="AB14" i="3"/>
  <c r="P22" i="3"/>
  <c r="V22" i="3"/>
  <c r="Y22" i="3"/>
  <c r="AB22" i="3"/>
  <c r="P24" i="3"/>
  <c r="AB24" i="3"/>
  <c r="AH28" i="3"/>
  <c r="S30" i="3"/>
  <c r="S20" i="3"/>
  <c r="Q12" i="3"/>
  <c r="S15" i="3"/>
  <c r="AB19" i="3"/>
  <c r="S22" i="3"/>
  <c r="AE22" i="3"/>
  <c r="P12" i="3"/>
  <c r="T12" i="3"/>
  <c r="P17" i="3"/>
  <c r="V17" i="3"/>
  <c r="AB17" i="3"/>
  <c r="AH17" i="3"/>
  <c r="V25" i="3"/>
  <c r="AH25" i="3"/>
  <c r="V28" i="3"/>
  <c r="AB28" i="3"/>
  <c r="P29" i="3"/>
  <c r="AB29" i="3"/>
  <c r="V30" i="3"/>
  <c r="P32" i="3"/>
  <c r="V32" i="3"/>
  <c r="AB32" i="3"/>
  <c r="AH32" i="3"/>
  <c r="S12" i="3"/>
  <c r="W12" i="3"/>
  <c r="P15" i="3"/>
  <c r="V13" i="3"/>
  <c r="AH18" i="3"/>
  <c r="P23" i="3"/>
  <c r="S23" i="3"/>
  <c r="V23" i="3"/>
  <c r="Y23" i="3"/>
  <c r="AB23" i="3"/>
  <c r="AE23" i="3"/>
  <c r="S24" i="3"/>
  <c r="AE24" i="3"/>
  <c r="AH30" i="3"/>
  <c r="S31" i="3"/>
  <c r="AH33" i="3"/>
  <c r="Y25" i="3"/>
  <c r="AB26" i="3"/>
  <c r="S27" i="3"/>
  <c r="Y27" i="3"/>
  <c r="AE27" i="3"/>
  <c r="S29" i="3"/>
  <c r="AE29" i="3"/>
  <c r="W31" i="3"/>
  <c r="P33" i="3"/>
  <c r="V33" i="3"/>
  <c r="AB33" i="3"/>
  <c r="S13" i="3"/>
  <c r="V20" i="3"/>
  <c r="S17" i="3"/>
  <c r="Y17" i="3"/>
  <c r="Q19" i="3"/>
  <c r="AH21" i="3"/>
  <c r="P25" i="3"/>
  <c r="AB25" i="3"/>
  <c r="Y28" i="3"/>
  <c r="AE28" i="3"/>
  <c r="V29" i="3"/>
  <c r="AH29" i="3"/>
  <c r="AC31" i="3"/>
  <c r="S32" i="3"/>
  <c r="Y32" i="3"/>
  <c r="AE32" i="3"/>
  <c r="V14" i="3"/>
  <c r="P13" i="3"/>
  <c r="AH14" i="3"/>
  <c r="V19" i="3"/>
  <c r="S21" i="3"/>
  <c r="Y21" i="3"/>
  <c r="AB21" i="3"/>
  <c r="AH26" i="3"/>
  <c r="Q33" i="9"/>
  <c r="Q25" i="9"/>
  <c r="Q22" i="9"/>
  <c r="Q30" i="8"/>
  <c r="K24" i="8"/>
  <c r="P33" i="7"/>
  <c r="K38" i="7"/>
  <c r="K26" i="7"/>
  <c r="Q30" i="6"/>
  <c r="Q28" i="6"/>
  <c r="Q27" i="6"/>
  <c r="Q25" i="6"/>
  <c r="K33" i="6"/>
  <c r="K31" i="6"/>
  <c r="K25" i="6"/>
  <c r="K22" i="6"/>
  <c r="Q24" i="5"/>
  <c r="Q22" i="5"/>
  <c r="K30" i="5"/>
  <c r="K28" i="5"/>
  <c r="AA66" i="4"/>
  <c r="X66" i="4"/>
  <c r="U66" i="4"/>
  <c r="Y61" i="4"/>
  <c r="AA61" i="4" s="1"/>
  <c r="X61" i="4"/>
  <c r="U64" i="4"/>
  <c r="R64" i="4"/>
  <c r="AA56" i="4"/>
  <c r="X56" i="4"/>
  <c r="T56" i="4"/>
  <c r="U56" i="4"/>
  <c r="R59" i="4"/>
  <c r="AA51" i="4"/>
  <c r="AA54" i="4"/>
  <c r="X54" i="4"/>
  <c r="V46" i="4"/>
  <c r="X46" i="4" s="1"/>
  <c r="R49" i="4"/>
  <c r="AA44" i="4"/>
  <c r="AA41" i="4"/>
  <c r="X44" i="4"/>
  <c r="X41" i="4"/>
  <c r="R41" i="4"/>
  <c r="AA34" i="4"/>
  <c r="X34" i="4"/>
  <c r="U34" i="4"/>
  <c r="U31" i="4"/>
  <c r="R31" i="4"/>
  <c r="X29" i="4"/>
  <c r="U29" i="4"/>
  <c r="R26" i="4"/>
  <c r="R29" i="4"/>
  <c r="X24" i="4"/>
  <c r="X18" i="4"/>
  <c r="U24" i="4"/>
  <c r="R24" i="4"/>
  <c r="Y13" i="4"/>
  <c r="Y9" i="4"/>
  <c r="Z14" i="4"/>
  <c r="Y10" i="4"/>
  <c r="AA10" i="4" s="1"/>
  <c r="W9" i="4"/>
  <c r="W16" i="4"/>
  <c r="W13" i="4" s="1"/>
  <c r="W10" i="4"/>
  <c r="X10" i="4" s="1"/>
  <c r="V14" i="4"/>
  <c r="V12" i="4"/>
  <c r="X12" i="4" s="1"/>
  <c r="U14" i="4"/>
  <c r="S9" i="4"/>
  <c r="S16" i="4"/>
  <c r="T16" i="4"/>
  <c r="T13" i="4" s="1"/>
  <c r="T9" i="4"/>
  <c r="T11" i="4" s="1"/>
  <c r="T8" i="4" s="1"/>
  <c r="U19" i="4"/>
  <c r="S12" i="4"/>
  <c r="U12" i="4" s="1"/>
  <c r="S10" i="4"/>
  <c r="U10" i="4" s="1"/>
  <c r="R10" i="4"/>
  <c r="P16" i="4"/>
  <c r="R14" i="4"/>
  <c r="P9" i="4"/>
  <c r="Q9" i="4"/>
  <c r="Q11" i="4" s="1"/>
  <c r="Q8" i="4" s="1"/>
  <c r="P12" i="4"/>
  <c r="R12" i="4" s="1"/>
  <c r="R15" i="4"/>
  <c r="AH31" i="3"/>
  <c r="AB31" i="3"/>
  <c r="Z31" i="3"/>
  <c r="Y31" i="3"/>
  <c r="V31" i="3"/>
  <c r="Q31" i="3"/>
  <c r="T31" i="3"/>
  <c r="AF30" i="3"/>
  <c r="T30" i="3"/>
  <c r="W30" i="3"/>
  <c r="P30" i="3"/>
  <c r="AF26" i="3"/>
  <c r="AC26" i="3"/>
  <c r="Z26" i="3"/>
  <c r="Y26" i="3"/>
  <c r="AF19" i="3"/>
  <c r="AC19" i="3"/>
  <c r="Z19" i="3"/>
  <c r="W19" i="3"/>
  <c r="T19" i="3"/>
  <c r="S19" i="3"/>
  <c r="AF16" i="3"/>
  <c r="AE16" i="3"/>
  <c r="AC16" i="3"/>
  <c r="AB16" i="3"/>
  <c r="T16" i="3"/>
  <c r="W16" i="3"/>
  <c r="AF11" i="3"/>
  <c r="AC11" i="3"/>
  <c r="Z11" i="3"/>
  <c r="W11" i="3"/>
  <c r="T11" i="3"/>
  <c r="Q11" i="3"/>
  <c r="P18" i="3" l="1"/>
  <c r="P20" i="3"/>
  <c r="N11" i="3"/>
  <c r="P21" i="3"/>
  <c r="P16" i="3"/>
  <c r="P31" i="3"/>
  <c r="P19" i="3"/>
  <c r="Q33" i="7"/>
  <c r="K29" i="7"/>
  <c r="K33" i="7"/>
  <c r="Q37" i="7"/>
  <c r="P29" i="7"/>
  <c r="Q29" i="7" s="1"/>
  <c r="Q26" i="7"/>
  <c r="Q38" i="7"/>
  <c r="P41" i="7"/>
  <c r="Q30" i="7"/>
  <c r="Q34" i="7"/>
  <c r="O41" i="7"/>
  <c r="Y11" i="4"/>
  <c r="AA9" i="4"/>
  <c r="Z16" i="4"/>
  <c r="Z9" i="4"/>
  <c r="Z11" i="4" s="1"/>
  <c r="Z8" i="4" s="1"/>
  <c r="AA14" i="4"/>
  <c r="W11" i="4"/>
  <c r="W8" i="4" s="1"/>
  <c r="X14" i="4"/>
  <c r="V9" i="4"/>
  <c r="V16" i="4"/>
  <c r="S13" i="4"/>
  <c r="U13" i="4" s="1"/>
  <c r="U16" i="4"/>
  <c r="U9" i="4"/>
  <c r="S11" i="4"/>
  <c r="P11" i="4"/>
  <c r="R9" i="4"/>
  <c r="R16" i="4"/>
  <c r="P13" i="4"/>
  <c r="R13" i="4" s="1"/>
  <c r="M21" i="9"/>
  <c r="N21" i="9" s="1"/>
  <c r="L21" i="9"/>
  <c r="K21" i="9"/>
  <c r="H21" i="9"/>
  <c r="E21" i="9"/>
  <c r="P20" i="9"/>
  <c r="O20" i="9"/>
  <c r="N20" i="9"/>
  <c r="K20" i="9"/>
  <c r="H20" i="9"/>
  <c r="E20" i="9"/>
  <c r="P19" i="9"/>
  <c r="P21" i="9" s="1"/>
  <c r="Q21" i="9" s="1"/>
  <c r="O19" i="9"/>
  <c r="O21" i="9" s="1"/>
  <c r="N19" i="9"/>
  <c r="K19" i="9"/>
  <c r="H19" i="9"/>
  <c r="E19" i="9"/>
  <c r="N21" i="8"/>
  <c r="M21" i="8"/>
  <c r="L21" i="8"/>
  <c r="J21" i="8"/>
  <c r="G21" i="8"/>
  <c r="H21" i="8" s="1"/>
  <c r="F21" i="8"/>
  <c r="D21" i="8"/>
  <c r="E21" i="8" s="1"/>
  <c r="C21" i="8"/>
  <c r="N20" i="8"/>
  <c r="J20" i="8"/>
  <c r="P20" i="8" s="1"/>
  <c r="I20" i="8"/>
  <c r="O20" i="8" s="1"/>
  <c r="H20" i="8"/>
  <c r="E20" i="8"/>
  <c r="N19" i="8"/>
  <c r="J19" i="8"/>
  <c r="I19" i="8"/>
  <c r="I21" i="8" s="1"/>
  <c r="H19" i="8"/>
  <c r="E19" i="8"/>
  <c r="Q19" i="9" l="1"/>
  <c r="Q20" i="9"/>
  <c r="Q41" i="7"/>
  <c r="Y8" i="4"/>
  <c r="AA8" i="4" s="1"/>
  <c r="AA11" i="4"/>
  <c r="Z13" i="4"/>
  <c r="AA13" i="4" s="1"/>
  <c r="AA16" i="4"/>
  <c r="X16" i="4"/>
  <c r="V13" i="4"/>
  <c r="X13" i="4" s="1"/>
  <c r="X9" i="4"/>
  <c r="V11" i="4"/>
  <c r="S8" i="4"/>
  <c r="U8" i="4" s="1"/>
  <c r="U11" i="4"/>
  <c r="P8" i="4"/>
  <c r="R8" i="4" s="1"/>
  <c r="R11" i="4"/>
  <c r="K20" i="8"/>
  <c r="K19" i="8"/>
  <c r="K21" i="8"/>
  <c r="Q20" i="8"/>
  <c r="O19" i="8"/>
  <c r="O21" i="8" s="1"/>
  <c r="P19" i="8"/>
  <c r="M25" i="7"/>
  <c r="N25" i="7" s="1"/>
  <c r="L25" i="7"/>
  <c r="G25" i="7"/>
  <c r="F25" i="7"/>
  <c r="D25" i="7"/>
  <c r="C25" i="7"/>
  <c r="N24" i="7"/>
  <c r="J24" i="7"/>
  <c r="P24" i="7" s="1"/>
  <c r="I24" i="7"/>
  <c r="O24" i="7" s="1"/>
  <c r="H24" i="7"/>
  <c r="E24" i="7"/>
  <c r="N23" i="7"/>
  <c r="J23" i="7"/>
  <c r="I23" i="7"/>
  <c r="O23" i="7" s="1"/>
  <c r="H23" i="7"/>
  <c r="E23" i="7"/>
  <c r="N22" i="7"/>
  <c r="J22" i="7"/>
  <c r="J25" i="7" s="1"/>
  <c r="I22" i="7"/>
  <c r="H22" i="7"/>
  <c r="E22" i="7"/>
  <c r="N21" i="6"/>
  <c r="M21" i="6"/>
  <c r="L21" i="6"/>
  <c r="G21" i="6"/>
  <c r="F21" i="6"/>
  <c r="D21" i="6"/>
  <c r="E21" i="6" s="1"/>
  <c r="C21" i="6"/>
  <c r="N20" i="6"/>
  <c r="K20" i="6"/>
  <c r="J20" i="6"/>
  <c r="P20" i="6" s="1"/>
  <c r="I20" i="6"/>
  <c r="O20" i="6" s="1"/>
  <c r="H20" i="6"/>
  <c r="E20" i="6"/>
  <c r="N19" i="6"/>
  <c r="J19" i="6"/>
  <c r="K19" i="6" s="1"/>
  <c r="I19" i="6"/>
  <c r="I21" i="6" s="1"/>
  <c r="H19" i="6"/>
  <c r="E19" i="6"/>
  <c r="M18" i="5"/>
  <c r="L18" i="5"/>
  <c r="G18" i="5"/>
  <c r="F18" i="5"/>
  <c r="D18" i="5"/>
  <c r="C18" i="5"/>
  <c r="N17" i="5"/>
  <c r="J17" i="5"/>
  <c r="P17" i="5" s="1"/>
  <c r="I17" i="5"/>
  <c r="O17" i="5" s="1"/>
  <c r="H17" i="5"/>
  <c r="E17" i="5"/>
  <c r="N16" i="5"/>
  <c r="J16" i="5"/>
  <c r="I16" i="5"/>
  <c r="H16" i="5"/>
  <c r="E16" i="5"/>
  <c r="N12" i="4"/>
  <c r="M12" i="4"/>
  <c r="N10" i="4"/>
  <c r="M10" i="4"/>
  <c r="O73" i="4"/>
  <c r="O72" i="4"/>
  <c r="N71" i="4"/>
  <c r="M71" i="4"/>
  <c r="O70" i="4"/>
  <c r="N69" i="4"/>
  <c r="N66" i="4" s="1"/>
  <c r="M69" i="4"/>
  <c r="M66" i="4" s="1"/>
  <c r="O68" i="4"/>
  <c r="O67" i="4"/>
  <c r="O65" i="4"/>
  <c r="N64" i="4"/>
  <c r="N61" i="4" s="1"/>
  <c r="M64" i="4"/>
  <c r="O64" i="4" s="1"/>
  <c r="O63" i="4"/>
  <c r="O62" i="4"/>
  <c r="O60" i="4"/>
  <c r="N59" i="4"/>
  <c r="M59" i="4"/>
  <c r="O58" i="4"/>
  <c r="O57" i="4"/>
  <c r="N56" i="4"/>
  <c r="M56" i="4"/>
  <c r="O55" i="4"/>
  <c r="N54" i="4"/>
  <c r="M54" i="4"/>
  <c r="O54" i="4" s="1"/>
  <c r="O53" i="4"/>
  <c r="O52" i="4"/>
  <c r="N51" i="4"/>
  <c r="M51" i="4"/>
  <c r="O50" i="4"/>
  <c r="N49" i="4"/>
  <c r="M49" i="4"/>
  <c r="M46" i="4" s="1"/>
  <c r="O46" i="4" s="1"/>
  <c r="O48" i="4"/>
  <c r="O47" i="4"/>
  <c r="N46" i="4"/>
  <c r="O45" i="4"/>
  <c r="O44" i="4"/>
  <c r="N44" i="4"/>
  <c r="M44" i="4"/>
  <c r="O43" i="4"/>
  <c r="O42" i="4"/>
  <c r="N41" i="4"/>
  <c r="M41" i="4"/>
  <c r="O40" i="4"/>
  <c r="O39" i="4"/>
  <c r="O38" i="4"/>
  <c r="O37" i="4"/>
  <c r="N36" i="4"/>
  <c r="M36" i="4"/>
  <c r="O35" i="4"/>
  <c r="N34" i="4"/>
  <c r="M34" i="4"/>
  <c r="M31" i="4" s="1"/>
  <c r="O33" i="4"/>
  <c r="O32" i="4"/>
  <c r="O30" i="4"/>
  <c r="N29" i="4"/>
  <c r="N26" i="4" s="1"/>
  <c r="M29" i="4"/>
  <c r="O28" i="4"/>
  <c r="O27" i="4"/>
  <c r="M26" i="4"/>
  <c r="O25" i="4"/>
  <c r="O23" i="4"/>
  <c r="O22" i="4"/>
  <c r="O21" i="4"/>
  <c r="O20" i="4"/>
  <c r="N19" i="4"/>
  <c r="N14" i="4" s="1"/>
  <c r="N9" i="4" s="1"/>
  <c r="M19" i="4"/>
  <c r="M24" i="4" s="1"/>
  <c r="N17" i="4"/>
  <c r="M17" i="4"/>
  <c r="N15" i="4"/>
  <c r="M15" i="4"/>
  <c r="I31" i="3"/>
  <c r="I19" i="3"/>
  <c r="I16" i="3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11" i="2"/>
  <c r="K11" i="2"/>
  <c r="L11" i="2" s="1"/>
  <c r="H31" i="3" l="1"/>
  <c r="K31" i="3"/>
  <c r="H16" i="3"/>
  <c r="K16" i="3"/>
  <c r="H19" i="3"/>
  <c r="K19" i="3"/>
  <c r="K16" i="5"/>
  <c r="N18" i="5"/>
  <c r="H18" i="5"/>
  <c r="I18" i="5"/>
  <c r="K17" i="5"/>
  <c r="E18" i="5"/>
  <c r="K24" i="7"/>
  <c r="K23" i="7"/>
  <c r="I25" i="7"/>
  <c r="I11" i="3"/>
  <c r="X11" i="4"/>
  <c r="V8" i="4"/>
  <c r="X8" i="4" s="1"/>
  <c r="E25" i="7"/>
  <c r="K22" i="7"/>
  <c r="H25" i="7"/>
  <c r="K25" i="7"/>
  <c r="J21" i="6"/>
  <c r="K21" i="6" s="1"/>
  <c r="H21" i="6"/>
  <c r="J18" i="5"/>
  <c r="K18" i="5" s="1"/>
  <c r="Q19" i="8"/>
  <c r="P21" i="8"/>
  <c r="Q21" i="8" s="1"/>
  <c r="Q24" i="7"/>
  <c r="O22" i="7"/>
  <c r="O25" i="7" s="1"/>
  <c r="P22" i="7"/>
  <c r="P23" i="7"/>
  <c r="Q23" i="7" s="1"/>
  <c r="Q20" i="6"/>
  <c r="O19" i="6"/>
  <c r="O21" i="6" s="1"/>
  <c r="P19" i="6"/>
  <c r="Q17" i="5"/>
  <c r="O16" i="5"/>
  <c r="O18" i="5" s="1"/>
  <c r="P16" i="5"/>
  <c r="O12" i="4"/>
  <c r="O36" i="4"/>
  <c r="O34" i="4"/>
  <c r="O41" i="4"/>
  <c r="N31" i="4"/>
  <c r="O31" i="4" s="1"/>
  <c r="O17" i="4"/>
  <c r="N24" i="4"/>
  <c r="N18" i="4" s="1"/>
  <c r="M61" i="4"/>
  <c r="O61" i="4" s="1"/>
  <c r="O71" i="4"/>
  <c r="O15" i="4"/>
  <c r="O19" i="4"/>
  <c r="O56" i="4"/>
  <c r="O59" i="4"/>
  <c r="O66" i="4"/>
  <c r="O26" i="4"/>
  <c r="O29" i="4"/>
  <c r="O51" i="4"/>
  <c r="O49" i="4"/>
  <c r="O69" i="4"/>
  <c r="N16" i="4"/>
  <c r="N13" i="4" s="1"/>
  <c r="N11" i="4"/>
  <c r="O10" i="4"/>
  <c r="M14" i="4"/>
  <c r="M9" i="4" s="1"/>
  <c r="M18" i="4"/>
  <c r="O18" i="4" s="1"/>
  <c r="H11" i="3" l="1"/>
  <c r="K11" i="3"/>
  <c r="J27" i="3"/>
  <c r="P25" i="7"/>
  <c r="Q25" i="7" s="1"/>
  <c r="Q22" i="7"/>
  <c r="Q19" i="6"/>
  <c r="P21" i="6"/>
  <c r="Q21" i="6" s="1"/>
  <c r="Q16" i="5"/>
  <c r="P18" i="5"/>
  <c r="Q18" i="5" s="1"/>
  <c r="O24" i="4"/>
  <c r="N8" i="4"/>
  <c r="M16" i="4"/>
  <c r="O14" i="4"/>
  <c r="J24" i="3"/>
  <c r="J22" i="3"/>
  <c r="J20" i="3"/>
  <c r="J15" i="3"/>
  <c r="J13" i="3"/>
  <c r="J33" i="3"/>
  <c r="J29" i="3"/>
  <c r="J18" i="3"/>
  <c r="J25" i="3"/>
  <c r="J23" i="3"/>
  <c r="J21" i="3"/>
  <c r="J14" i="3"/>
  <c r="J32" i="3"/>
  <c r="J28" i="3"/>
  <c r="J26" i="3"/>
  <c r="J17" i="3"/>
  <c r="J30" i="3"/>
  <c r="J31" i="3"/>
  <c r="J19" i="3"/>
  <c r="J16" i="3"/>
  <c r="J12" i="3"/>
  <c r="M13" i="4" l="1"/>
  <c r="O13" i="4" s="1"/>
  <c r="O16" i="4"/>
  <c r="M11" i="4"/>
  <c r="O9" i="4"/>
  <c r="O11" i="4" l="1"/>
  <c r="M8" i="4"/>
  <c r="O8" i="4" s="1"/>
</calcChain>
</file>

<file path=xl/sharedStrings.xml><?xml version="1.0" encoding="utf-8"?>
<sst xmlns="http://schemas.openxmlformats.org/spreadsheetml/2006/main" count="680" uniqueCount="154">
  <si>
    <t>-</t>
  </si>
  <si>
    <t>昭和</t>
    <rPh sb="0" eb="2">
      <t>ショウワ</t>
    </rPh>
    <phoneticPr fontId="3"/>
  </si>
  <si>
    <t>平成</t>
    <rPh sb="0" eb="2">
      <t>ヘイセイ</t>
    </rPh>
    <phoneticPr fontId="3"/>
  </si>
  <si>
    <t>元</t>
    <rPh sb="0" eb="1">
      <t>ゲン</t>
    </rPh>
    <phoneticPr fontId="3"/>
  </si>
  <si>
    <t>元</t>
    <rPh sb="0" eb="1">
      <t>ガン</t>
    </rPh>
    <phoneticPr fontId="3"/>
  </si>
  <si>
    <t>令和</t>
    <rPh sb="0" eb="2">
      <t>レイワ</t>
    </rPh>
    <phoneticPr fontId="2"/>
  </si>
  <si>
    <t>最終予算額</t>
    <rPh sb="0" eb="2">
      <t>サイシュウ</t>
    </rPh>
    <rPh sb="2" eb="4">
      <t>ヨサン</t>
    </rPh>
    <rPh sb="4" eb="5">
      <t>ガク</t>
    </rPh>
    <phoneticPr fontId="3"/>
  </si>
  <si>
    <t>-</t>
    <phoneticPr fontId="2"/>
  </si>
  <si>
    <t>年度</t>
    <rPh sb="0" eb="2">
      <t>ネンド</t>
    </rPh>
    <phoneticPr fontId="2"/>
  </si>
  <si>
    <t>当初予算額(a)</t>
    <rPh sb="0" eb="2">
      <t>トウショ</t>
    </rPh>
    <rPh sb="2" eb="4">
      <t>ヨサン</t>
    </rPh>
    <rPh sb="4" eb="5">
      <t>ガク</t>
    </rPh>
    <phoneticPr fontId="3"/>
  </si>
  <si>
    <t>市税割合</t>
    <rPh sb="0" eb="2">
      <t>シゼイ</t>
    </rPh>
    <rPh sb="2" eb="4">
      <t>ワリアイ</t>
    </rPh>
    <phoneticPr fontId="3"/>
  </si>
  <si>
    <t>決算額(b)</t>
    <rPh sb="0" eb="2">
      <t>ケッサン</t>
    </rPh>
    <rPh sb="2" eb="3">
      <t>ガク</t>
    </rPh>
    <phoneticPr fontId="3"/>
  </si>
  <si>
    <t>平成</t>
    <rPh sb="0" eb="2">
      <t>ヘイセイ</t>
    </rPh>
    <phoneticPr fontId="2"/>
  </si>
  <si>
    <t>昭和</t>
    <rPh sb="0" eb="2">
      <t>ショウワ</t>
    </rPh>
    <phoneticPr fontId="2"/>
  </si>
  <si>
    <t>１　市税予算額・決算額の推移</t>
    <rPh sb="2" eb="4">
      <t>シゼイ</t>
    </rPh>
    <rPh sb="4" eb="7">
      <t>ヨサンガク</t>
    </rPh>
    <rPh sb="8" eb="10">
      <t>ケッサン</t>
    </rPh>
    <rPh sb="10" eb="11">
      <t>ガク</t>
    </rPh>
    <rPh sb="12" eb="14">
      <t>スイイ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</si>
  <si>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</si>
  <si>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市税総額</t>
    <rPh sb="0" eb="2">
      <t>シゼイ</t>
    </rPh>
    <rPh sb="2" eb="4">
      <t>ソウガク</t>
    </rPh>
    <phoneticPr fontId="6"/>
  </si>
  <si>
    <t>計</t>
    <rPh sb="0" eb="1">
      <t>ケイ</t>
    </rPh>
    <phoneticPr fontId="6"/>
  </si>
  <si>
    <t>市 民 税</t>
    <rPh sb="0" eb="1">
      <t>シ</t>
    </rPh>
    <rPh sb="2" eb="3">
      <t>タミ</t>
    </rPh>
    <rPh sb="4" eb="5">
      <t>ゼイ</t>
    </rPh>
    <phoneticPr fontId="6"/>
  </si>
  <si>
    <t>個 　 人</t>
    <rPh sb="0" eb="1">
      <t>コ</t>
    </rPh>
    <rPh sb="4" eb="5">
      <t>ヒト</t>
    </rPh>
    <phoneticPr fontId="6"/>
  </si>
  <si>
    <t>法  　人</t>
    <rPh sb="0" eb="1">
      <t>ホウ</t>
    </rPh>
    <rPh sb="4" eb="5">
      <t>ヒト</t>
    </rPh>
    <phoneticPr fontId="6"/>
  </si>
  <si>
    <t>固定資産税</t>
    <rPh sb="0" eb="2">
      <t>コテイ</t>
    </rPh>
    <rPh sb="2" eb="5">
      <t>シサンゼイ</t>
    </rPh>
    <phoneticPr fontId="6"/>
  </si>
  <si>
    <t>内　  訳</t>
    <rPh sb="0" eb="1">
      <t>ウチ</t>
    </rPh>
    <rPh sb="4" eb="5">
      <t>ヤク</t>
    </rPh>
    <phoneticPr fontId="6"/>
  </si>
  <si>
    <t>軽自動車税</t>
    <rPh sb="0" eb="4">
      <t>ケイジドウシャ</t>
    </rPh>
    <rPh sb="4" eb="5">
      <t>ゼイ</t>
    </rPh>
    <phoneticPr fontId="6"/>
  </si>
  <si>
    <t>市たばこ税</t>
    <rPh sb="0" eb="1">
      <t>シ</t>
    </rPh>
    <rPh sb="4" eb="5">
      <t>ゼイ</t>
    </rPh>
    <phoneticPr fontId="6"/>
  </si>
  <si>
    <t>特別土地保有税</t>
    <rPh sb="0" eb="2">
      <t>トクベツ</t>
    </rPh>
    <rPh sb="2" eb="4">
      <t>トチ</t>
    </rPh>
    <rPh sb="4" eb="7">
      <t>ホユウゼイ</t>
    </rPh>
    <phoneticPr fontId="6"/>
  </si>
  <si>
    <t>入湯税</t>
    <rPh sb="0" eb="2">
      <t>ニュウトウ</t>
    </rPh>
    <rPh sb="2" eb="3">
      <t>ゼイ</t>
    </rPh>
    <phoneticPr fontId="6"/>
  </si>
  <si>
    <t>事業所税</t>
    <rPh sb="0" eb="3">
      <t>ジギョウショ</t>
    </rPh>
    <rPh sb="3" eb="4">
      <t>ゼイ</t>
    </rPh>
    <phoneticPr fontId="6"/>
  </si>
  <si>
    <t>都市計画税</t>
    <rPh sb="0" eb="2">
      <t>トシ</t>
    </rPh>
    <rPh sb="2" eb="4">
      <t>ケイカク</t>
    </rPh>
    <rPh sb="4" eb="5">
      <t>ゼイ</t>
    </rPh>
    <phoneticPr fontId="6"/>
  </si>
  <si>
    <t>収入率</t>
    <rPh sb="0" eb="2">
      <t>シュウニュウ</t>
    </rPh>
    <rPh sb="2" eb="3">
      <t>リツ</t>
    </rPh>
    <phoneticPr fontId="6"/>
  </si>
  <si>
    <t>令和２年度</t>
    <rPh sb="0" eb="2">
      <t>レイワ</t>
    </rPh>
    <rPh sb="3" eb="5">
      <t>ネンド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</si>
  <si>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</si>
  <si>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</si>
  <si>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</si>
  <si>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</si>
  <si>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３　市税決算状況の推移</t>
    <rPh sb="2" eb="4">
      <t>シゼイ</t>
    </rPh>
    <rPh sb="4" eb="6">
      <t>ケッサン</t>
    </rPh>
    <rPh sb="6" eb="8">
      <t>ジョウキョウ</t>
    </rPh>
    <rPh sb="9" eb="11">
      <t>スイイ</t>
    </rPh>
    <phoneticPr fontId="2"/>
  </si>
  <si>
    <t>調定</t>
    <rPh sb="0" eb="1">
      <t>チョウ</t>
    </rPh>
    <rPh sb="1" eb="2">
      <t>テイ</t>
    </rPh>
    <phoneticPr fontId="6"/>
  </si>
  <si>
    <t>収入</t>
    <rPh sb="0" eb="1">
      <t>オサム</t>
    </rPh>
    <rPh sb="1" eb="2">
      <t>イ</t>
    </rPh>
    <phoneticPr fontId="6"/>
  </si>
  <si>
    <t>（単位：千円、％）</t>
  </si>
  <si>
    <r>
      <rPr>
        <sz val="11"/>
        <color theme="1"/>
        <rFont val="UD デジタル 教科書体 NP-R"/>
        <family val="1"/>
        <charset val="128"/>
      </rPr>
      <t>（単位：千円、％）</t>
    </r>
  </si>
  <si>
    <r>
      <rPr>
        <sz val="11"/>
        <rFont val="UD デジタル 教科書体 NP-R"/>
        <family val="1"/>
        <charset val="128"/>
      </rPr>
      <t>令和元年度</t>
    </r>
    <rPh sb="0" eb="2">
      <t>レイワ</t>
    </rPh>
    <rPh sb="2" eb="3">
      <t>ガン</t>
    </rPh>
    <rPh sb="3" eb="4">
      <t>ネン</t>
    </rPh>
    <rPh sb="4" eb="5">
      <t>ド</t>
    </rPh>
    <phoneticPr fontId="3"/>
  </si>
  <si>
    <r>
      <rPr>
        <sz val="11"/>
        <rFont val="UD デジタル 教科書体 NP-R"/>
        <family val="1"/>
        <charset val="128"/>
      </rPr>
      <t>平成</t>
    </r>
    <r>
      <rPr>
        <sz val="11"/>
        <rFont val="Arial"/>
        <family val="2"/>
      </rPr>
      <t>30</t>
    </r>
    <r>
      <rPr>
        <sz val="11"/>
        <rFont val="UD デジタル 教科書体 NP-R"/>
        <family val="1"/>
        <charset val="128"/>
      </rPr>
      <t>年度</t>
    </r>
    <rPh sb="0" eb="2">
      <t>ヘイセイ</t>
    </rPh>
    <rPh sb="4" eb="6">
      <t>ネンド</t>
    </rPh>
    <phoneticPr fontId="3"/>
  </si>
  <si>
    <r>
      <rPr>
        <sz val="11"/>
        <rFont val="UD デジタル 教科書体 NP-R"/>
        <family val="1"/>
        <charset val="128"/>
      </rPr>
      <t>平成</t>
    </r>
    <r>
      <rPr>
        <sz val="11"/>
        <rFont val="Arial"/>
        <family val="2"/>
      </rPr>
      <t>29</t>
    </r>
    <r>
      <rPr>
        <sz val="11"/>
        <rFont val="UD デジタル 教科書体 NP-R"/>
        <family val="1"/>
        <charset val="128"/>
      </rPr>
      <t>年度</t>
    </r>
    <rPh sb="0" eb="2">
      <t>ヘイセイ</t>
    </rPh>
    <rPh sb="4" eb="6">
      <t>ネンド</t>
    </rPh>
    <phoneticPr fontId="3"/>
  </si>
  <si>
    <r>
      <rPr>
        <sz val="11"/>
        <rFont val="UD デジタル 教科書体 NP-R"/>
        <family val="1"/>
        <charset val="128"/>
      </rPr>
      <t>平成</t>
    </r>
    <r>
      <rPr>
        <sz val="11"/>
        <rFont val="Arial"/>
        <family val="2"/>
      </rPr>
      <t>28</t>
    </r>
    <r>
      <rPr>
        <sz val="11"/>
        <rFont val="UD デジタル 教科書体 NP-R"/>
        <family val="1"/>
        <charset val="128"/>
      </rPr>
      <t>年度</t>
    </r>
    <rPh sb="0" eb="2">
      <t>ヘイセイ</t>
    </rPh>
    <rPh sb="4" eb="6">
      <t>ネンド</t>
    </rPh>
    <phoneticPr fontId="3"/>
  </si>
  <si>
    <r>
      <rPr>
        <sz val="11"/>
        <rFont val="UD デジタル 教科書体 NP-R"/>
        <family val="1"/>
        <charset val="128"/>
      </rPr>
      <t>平成</t>
    </r>
    <r>
      <rPr>
        <sz val="11"/>
        <rFont val="Arial"/>
        <family val="2"/>
      </rPr>
      <t>27</t>
    </r>
    <r>
      <rPr>
        <sz val="11"/>
        <rFont val="UD デジタル 教科書体 NP-R"/>
        <family val="1"/>
        <charset val="128"/>
      </rPr>
      <t>年度</t>
    </r>
    <rPh sb="0" eb="2">
      <t>ヘイセイ</t>
    </rPh>
    <rPh sb="4" eb="6">
      <t>ネンド</t>
    </rPh>
    <phoneticPr fontId="3"/>
  </si>
  <si>
    <r>
      <rPr>
        <sz val="11"/>
        <rFont val="UD デジタル 教科書体 NP-R"/>
        <family val="1"/>
        <charset val="128"/>
      </rPr>
      <t>平成</t>
    </r>
    <r>
      <rPr>
        <sz val="11"/>
        <rFont val="Arial"/>
        <family val="2"/>
      </rPr>
      <t>26</t>
    </r>
    <r>
      <rPr>
        <sz val="11"/>
        <rFont val="UD デジタル 教科書体 NP-R"/>
        <family val="1"/>
        <charset val="128"/>
      </rPr>
      <t>年度</t>
    </r>
    <rPh sb="0" eb="2">
      <t>ヘイセイ</t>
    </rPh>
    <rPh sb="4" eb="6">
      <t>ネンド</t>
    </rPh>
    <phoneticPr fontId="3"/>
  </si>
  <si>
    <r>
      <rPr>
        <sz val="11"/>
        <rFont val="UD デジタル 教科書体 NP-R"/>
        <family val="1"/>
        <charset val="128"/>
      </rPr>
      <t>平成</t>
    </r>
    <r>
      <rPr>
        <sz val="11"/>
        <rFont val="Arial"/>
        <family val="2"/>
      </rPr>
      <t>25</t>
    </r>
    <r>
      <rPr>
        <sz val="11"/>
        <rFont val="UD デジタル 教科書体 NP-R"/>
        <family val="1"/>
        <charset val="128"/>
      </rPr>
      <t>年度</t>
    </r>
    <rPh sb="0" eb="2">
      <t>ヘイセイ</t>
    </rPh>
    <rPh sb="4" eb="6">
      <t>ネンド</t>
    </rPh>
    <phoneticPr fontId="3"/>
  </si>
  <si>
    <r>
      <rPr>
        <sz val="11"/>
        <rFont val="UD デジタル 教科書体 NP-R"/>
        <family val="1"/>
        <charset val="128"/>
      </rPr>
      <t>決算額</t>
    </r>
    <rPh sb="0" eb="2">
      <t>ケッサン</t>
    </rPh>
    <rPh sb="2" eb="3">
      <t>ガク</t>
    </rPh>
    <phoneticPr fontId="3"/>
  </si>
  <si>
    <r>
      <rPr>
        <sz val="11"/>
        <rFont val="UD デジタル 教科書体 NP-R"/>
        <family val="1"/>
        <charset val="128"/>
      </rPr>
      <t>構成比</t>
    </r>
  </si>
  <si>
    <r>
      <rPr>
        <sz val="11"/>
        <rFont val="UD デジタル 教科書体 NP-R"/>
        <family val="1"/>
        <charset val="128"/>
      </rPr>
      <t>対前年度比</t>
    </r>
    <rPh sb="0" eb="1">
      <t>タイ</t>
    </rPh>
    <rPh sb="1" eb="3">
      <t>ゼンネン</t>
    </rPh>
    <rPh sb="3" eb="4">
      <t>ド</t>
    </rPh>
    <phoneticPr fontId="3"/>
  </si>
  <si>
    <r>
      <rPr>
        <sz val="11"/>
        <rFont val="UD デジタル 教科書体 NP-R"/>
        <family val="1"/>
        <charset val="128"/>
      </rPr>
      <t>市税総額</t>
    </r>
  </si>
  <si>
    <r>
      <rPr>
        <sz val="11"/>
        <rFont val="UD デジタル 教科書体 NP-R"/>
        <family val="1"/>
        <charset val="128"/>
      </rPr>
      <t>市民税</t>
    </r>
  </si>
  <si>
    <r>
      <rPr>
        <sz val="11"/>
        <rFont val="UD デジタル 教科書体 NP-R"/>
        <family val="1"/>
        <charset val="128"/>
      </rPr>
      <t>個人</t>
    </r>
  </si>
  <si>
    <r>
      <rPr>
        <sz val="11"/>
        <rFont val="UD デジタル 教科書体 NP-R"/>
        <family val="1"/>
        <charset val="128"/>
      </rPr>
      <t>法人</t>
    </r>
  </si>
  <si>
    <r>
      <rPr>
        <sz val="11"/>
        <rFont val="UD デジタル 教科書体 NP-R"/>
        <family val="1"/>
        <charset val="128"/>
      </rPr>
      <t>固定資産税</t>
    </r>
  </si>
  <si>
    <r>
      <rPr>
        <sz val="11"/>
        <rFont val="UD デジタル 教科書体 NP-R"/>
        <family val="1"/>
        <charset val="128"/>
      </rPr>
      <t>土地</t>
    </r>
  </si>
  <si>
    <r>
      <rPr>
        <sz val="11"/>
        <rFont val="UD デジタル 教科書体 NP-R"/>
        <family val="1"/>
        <charset val="128"/>
      </rPr>
      <t>家屋</t>
    </r>
  </si>
  <si>
    <r>
      <rPr>
        <sz val="11"/>
        <rFont val="UD デジタル 教科書体 NP-R"/>
        <family val="1"/>
        <charset val="128"/>
      </rPr>
      <t>償却資産</t>
    </r>
  </si>
  <si>
    <r>
      <rPr>
        <sz val="11"/>
        <rFont val="UD デジタル 教科書体 NP-R"/>
        <family val="1"/>
        <charset val="128"/>
      </rPr>
      <t>軽自動車税</t>
    </r>
  </si>
  <si>
    <r>
      <rPr>
        <sz val="11"/>
        <rFont val="UD デジタル 教科書体 NP-R"/>
        <family val="1"/>
        <charset val="128"/>
      </rPr>
      <t>市たばこ税</t>
    </r>
  </si>
  <si>
    <r>
      <rPr>
        <sz val="11"/>
        <rFont val="UD デジタル 教科書体 NP-R"/>
        <family val="1"/>
        <charset val="128"/>
      </rPr>
      <t>特別土地保有税</t>
    </r>
  </si>
  <si>
    <r>
      <rPr>
        <sz val="11"/>
        <rFont val="UD デジタル 教科書体 NP-R"/>
        <family val="1"/>
        <charset val="128"/>
      </rPr>
      <t>取得分</t>
    </r>
  </si>
  <si>
    <r>
      <rPr>
        <sz val="11"/>
        <rFont val="UD デジタル 教科書体 NP-R"/>
        <family val="1"/>
        <charset val="128"/>
      </rPr>
      <t>保有分</t>
    </r>
  </si>
  <si>
    <r>
      <rPr>
        <sz val="11"/>
        <rFont val="UD デジタル 教科書体 NP-R"/>
        <family val="1"/>
        <charset val="128"/>
      </rPr>
      <t>入湯税</t>
    </r>
  </si>
  <si>
    <r>
      <rPr>
        <sz val="11"/>
        <rFont val="UD デジタル 教科書体 NP-R"/>
        <family val="1"/>
        <charset val="128"/>
      </rPr>
      <t>事業所税</t>
    </r>
  </si>
  <si>
    <r>
      <rPr>
        <sz val="11"/>
        <rFont val="UD デジタル 教科書体 NP-R"/>
        <family val="1"/>
        <charset val="128"/>
      </rPr>
      <t>都市計画税</t>
    </r>
  </si>
  <si>
    <t>調定額</t>
    <rPh sb="0" eb="2">
      <t>チョウテイ</t>
    </rPh>
    <rPh sb="2" eb="3">
      <t>ガク</t>
    </rPh>
    <phoneticPr fontId="3"/>
  </si>
  <si>
    <t>収入額</t>
    <rPh sb="0" eb="2">
      <t>シュウニュウ</t>
    </rPh>
    <rPh sb="2" eb="3">
      <t>ガク</t>
    </rPh>
    <phoneticPr fontId="3"/>
  </si>
  <si>
    <t>収入率</t>
    <rPh sb="0" eb="2">
      <t>シュウニュウ</t>
    </rPh>
    <rPh sb="2" eb="3">
      <t>リツ</t>
    </rPh>
    <phoneticPr fontId="3"/>
  </si>
  <si>
    <t>計</t>
    <rPh sb="0" eb="1">
      <t>ケイ</t>
    </rPh>
    <phoneticPr fontId="3"/>
  </si>
  <si>
    <t>計</t>
  </si>
  <si>
    <t>令和２年度</t>
    <rPh sb="0" eb="2">
      <t>レイワ</t>
    </rPh>
    <rPh sb="3" eb="4">
      <t>ネン</t>
    </rPh>
    <rPh sb="4" eb="5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</si>
  <si>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</si>
  <si>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均等割</t>
    <rPh sb="0" eb="3">
      <t>キントウワリ</t>
    </rPh>
    <phoneticPr fontId="3"/>
  </si>
  <si>
    <t>所得割</t>
    <rPh sb="0" eb="2">
      <t>ショトク</t>
    </rPh>
    <rPh sb="2" eb="3">
      <t>ワリ</t>
    </rPh>
    <phoneticPr fontId="3"/>
  </si>
  <si>
    <t>均等割</t>
    <phoneticPr fontId="2"/>
  </si>
  <si>
    <t>所得割</t>
    <phoneticPr fontId="2"/>
  </si>
  <si>
    <t>現年課税分</t>
    <rPh sb="0" eb="2">
      <t>ゲンネン</t>
    </rPh>
    <rPh sb="2" eb="4">
      <t>カゼイ</t>
    </rPh>
    <rPh sb="4" eb="5">
      <t>ブン</t>
    </rPh>
    <phoneticPr fontId="3"/>
  </si>
  <si>
    <t>当年度分</t>
    <rPh sb="0" eb="1">
      <t>トウ</t>
    </rPh>
    <rPh sb="3" eb="4">
      <t>ブン</t>
    </rPh>
    <phoneticPr fontId="3"/>
  </si>
  <si>
    <t>過年度分</t>
    <rPh sb="0" eb="1">
      <t>カ</t>
    </rPh>
    <rPh sb="3" eb="4">
      <t>ブン</t>
    </rPh>
    <phoneticPr fontId="3"/>
  </si>
  <si>
    <t>滞納繰越分</t>
    <rPh sb="0" eb="2">
      <t>タイノウ</t>
    </rPh>
    <rPh sb="2" eb="4">
      <t>クリコシ</t>
    </rPh>
    <rPh sb="4" eb="5">
      <t>ブン</t>
    </rPh>
    <phoneticPr fontId="3"/>
  </si>
  <si>
    <t>合計</t>
    <rPh sb="0" eb="2">
      <t>ゴウケイ</t>
    </rPh>
    <phoneticPr fontId="3"/>
  </si>
  <si>
    <t>土地</t>
    <rPh sb="0" eb="2">
      <t>トチ</t>
    </rPh>
    <phoneticPr fontId="3"/>
  </si>
  <si>
    <t>家屋</t>
    <rPh sb="0" eb="2">
      <t>カオク</t>
    </rPh>
    <phoneticPr fontId="3"/>
  </si>
  <si>
    <t>償却資産</t>
    <rPh sb="0" eb="2">
      <t>ショウキャク</t>
    </rPh>
    <rPh sb="2" eb="4">
      <t>シサン</t>
    </rPh>
    <phoneticPr fontId="2"/>
  </si>
  <si>
    <t>家屋</t>
    <rPh sb="0" eb="2">
      <t>カオク</t>
    </rPh>
    <phoneticPr fontId="2"/>
  </si>
  <si>
    <t>土地</t>
    <rPh sb="0" eb="2">
      <t>トチ</t>
    </rPh>
    <phoneticPr fontId="2"/>
  </si>
  <si>
    <t>計</t>
    <rPh sb="0" eb="1">
      <t>ケイ</t>
    </rPh>
    <phoneticPr fontId="2"/>
  </si>
  <si>
    <t>取得分</t>
    <rPh sb="0" eb="2">
      <t>シュトク</t>
    </rPh>
    <rPh sb="2" eb="3">
      <t>ブン</t>
    </rPh>
    <phoneticPr fontId="3"/>
  </si>
  <si>
    <t>保有分</t>
    <rPh sb="0" eb="2">
      <t>ホユウ</t>
    </rPh>
    <rPh sb="2" eb="3">
      <t>ブン</t>
    </rPh>
    <phoneticPr fontId="3"/>
  </si>
  <si>
    <t>所得分</t>
    <rPh sb="0" eb="2">
      <t>ショトク</t>
    </rPh>
    <rPh sb="2" eb="3">
      <t>ブン</t>
    </rPh>
    <phoneticPr fontId="2"/>
  </si>
  <si>
    <t>所得分</t>
    <rPh sb="0" eb="2">
      <t>ショトク</t>
    </rPh>
    <rPh sb="2" eb="3">
      <t>ブン</t>
    </rPh>
    <phoneticPr fontId="3"/>
  </si>
  <si>
    <r>
      <rPr>
        <sz val="11"/>
        <rFont val="ＭＳ 明朝"/>
        <family val="1"/>
        <charset val="128"/>
      </rPr>
      <t>－</t>
    </r>
  </si>
  <si>
    <t>対前年
伸率</t>
    <rPh sb="0" eb="1">
      <t>タイ</t>
    </rPh>
    <rPh sb="1" eb="3">
      <t>ゼンネン</t>
    </rPh>
    <rPh sb="4" eb="5">
      <t>ノ</t>
    </rPh>
    <rPh sb="5" eb="6">
      <t>リツ</t>
    </rPh>
    <phoneticPr fontId="3"/>
  </si>
  <si>
    <t>決算と当初予算との比較</t>
    <phoneticPr fontId="2"/>
  </si>
  <si>
    <t>(b-a)</t>
    <phoneticPr fontId="3"/>
  </si>
  <si>
    <t>(b/a)</t>
    <phoneticPr fontId="3"/>
  </si>
  <si>
    <t>２　科目別決算額、構成比及び対前年度比較</t>
    <rPh sb="2" eb="8">
      <t>カモクベツケッサンガク</t>
    </rPh>
    <rPh sb="9" eb="12">
      <t>コウセイヒ</t>
    </rPh>
    <rPh sb="12" eb="13">
      <t>オヨ</t>
    </rPh>
    <rPh sb="14" eb="15">
      <t>タイ</t>
    </rPh>
    <rPh sb="15" eb="18">
      <t>ゼンネンド</t>
    </rPh>
    <rPh sb="18" eb="20">
      <t>ヒカク</t>
    </rPh>
    <phoneticPr fontId="3"/>
  </si>
  <si>
    <t xml:space="preserve">（注）　 </t>
    <phoneticPr fontId="3"/>
  </si>
  <si>
    <t>１．本表の構成比は、市税総額に対する各税目ごとの占める割合である。</t>
    <phoneticPr fontId="3"/>
  </si>
  <si>
    <t>２．対前年度比は、各税目ごとの前年度に対する割合である。</t>
    <phoneticPr fontId="3"/>
  </si>
  <si>
    <t>４　決算額内訳</t>
    <rPh sb="2" eb="4">
      <t>ケッサン</t>
    </rPh>
    <rPh sb="4" eb="5">
      <t>ガク</t>
    </rPh>
    <rPh sb="5" eb="7">
      <t>ウチワケ</t>
    </rPh>
    <phoneticPr fontId="2"/>
  </si>
  <si>
    <t>法人税割</t>
    <rPh sb="0" eb="3">
      <t>ホウジンゼイ</t>
    </rPh>
    <rPh sb="3" eb="4">
      <t>ワリ</t>
    </rPh>
    <phoneticPr fontId="3"/>
  </si>
  <si>
    <t>４　決算額内訳（特別土地保有税）</t>
    <rPh sb="2" eb="4">
      <t>ケッサン</t>
    </rPh>
    <rPh sb="4" eb="5">
      <t>ガク</t>
    </rPh>
    <rPh sb="5" eb="7">
      <t>ウチワケ</t>
    </rPh>
    <rPh sb="8" eb="10">
      <t>トクベツ</t>
    </rPh>
    <rPh sb="10" eb="12">
      <t>トチ</t>
    </rPh>
    <rPh sb="12" eb="15">
      <t>ホユウゼイ</t>
    </rPh>
    <phoneticPr fontId="2"/>
  </si>
  <si>
    <t>１　市税予算額・決算額の推移</t>
  </si>
  <si>
    <t>２　科目別決算額、構成比及び対前年度比較</t>
    <rPh sb="2" eb="4">
      <t>カモク</t>
    </rPh>
    <rPh sb="4" eb="5">
      <t>ベツ</t>
    </rPh>
    <rPh sb="5" eb="7">
      <t>ケッサン</t>
    </rPh>
    <rPh sb="7" eb="8">
      <t>ガク</t>
    </rPh>
    <rPh sb="9" eb="12">
      <t>コウセイヒ</t>
    </rPh>
    <rPh sb="12" eb="13">
      <t>オヨ</t>
    </rPh>
    <rPh sb="14" eb="15">
      <t>タイ</t>
    </rPh>
    <rPh sb="15" eb="18">
      <t>ゼンネンド</t>
    </rPh>
    <rPh sb="18" eb="20">
      <t>ヒカク</t>
    </rPh>
    <phoneticPr fontId="2"/>
  </si>
  <si>
    <t>３　市税決算状況の推移</t>
    <rPh sb="4" eb="6">
      <t>ケッサン</t>
    </rPh>
    <rPh sb="6" eb="8">
      <t>ジョウキョウ</t>
    </rPh>
    <rPh sb="9" eb="11">
      <t>スイイ</t>
    </rPh>
    <phoneticPr fontId="2"/>
  </si>
  <si>
    <t>（１）個人市民税</t>
    <rPh sb="3" eb="5">
      <t>コジン</t>
    </rPh>
    <rPh sb="5" eb="8">
      <t>シミンゼイ</t>
    </rPh>
    <phoneticPr fontId="2"/>
  </si>
  <si>
    <t>（２）法人市民税</t>
    <rPh sb="3" eb="5">
      <t>ホウジン</t>
    </rPh>
    <rPh sb="5" eb="8">
      <t>シミンゼイ</t>
    </rPh>
    <phoneticPr fontId="2"/>
  </si>
  <si>
    <t>（３）固定資産税</t>
    <rPh sb="3" eb="5">
      <t>コテイ</t>
    </rPh>
    <rPh sb="5" eb="8">
      <t>シサンゼイ</t>
    </rPh>
    <phoneticPr fontId="2"/>
  </si>
  <si>
    <t>（４）都市計画税</t>
    <rPh sb="3" eb="8">
      <t>トシケイカクゼイ</t>
    </rPh>
    <phoneticPr fontId="2"/>
  </si>
  <si>
    <t>（５）特別土地保有税</t>
    <rPh sb="3" eb="5">
      <t>トクベツ</t>
    </rPh>
    <rPh sb="5" eb="7">
      <t>トチ</t>
    </rPh>
    <rPh sb="7" eb="10">
      <t>ホユウゼイ</t>
    </rPh>
    <phoneticPr fontId="2"/>
  </si>
  <si>
    <t>４　市税収入決算額の内訳</t>
    <rPh sb="4" eb="6">
      <t>シュウニュウ</t>
    </rPh>
    <rPh sb="6" eb="8">
      <t>ケッサン</t>
    </rPh>
    <rPh sb="8" eb="9">
      <t>ガク</t>
    </rPh>
    <rPh sb="10" eb="12">
      <t>ウチワケ</t>
    </rPh>
    <phoneticPr fontId="2"/>
  </si>
  <si>
    <t>Ⅰ　市税予算・決算</t>
    <phoneticPr fontId="2"/>
  </si>
  <si>
    <t>目次へ戻る</t>
    <rPh sb="0" eb="2">
      <t>モクジ</t>
    </rPh>
    <rPh sb="3" eb="4">
      <t>モド</t>
    </rPh>
    <phoneticPr fontId="2"/>
  </si>
  <si>
    <t>目次へ戻る</t>
    <rPh sb="0" eb="2">
      <t>モクジ</t>
    </rPh>
    <rPh sb="3" eb="4">
      <t>モド</t>
    </rPh>
    <phoneticPr fontId="3"/>
  </si>
  <si>
    <t>目次へ戻る</t>
    <rPh sb="0" eb="2">
      <t>モクジ</t>
    </rPh>
    <rPh sb="3" eb="4">
      <t>モド</t>
    </rPh>
    <phoneticPr fontId="2"/>
  </si>
  <si>
    <t>●目次（下線付き文字をクリックすると、各項目に切り替わります。）</t>
    <rPh sb="1" eb="3">
      <t>モクジ</t>
    </rPh>
    <rPh sb="4" eb="6">
      <t>カセン</t>
    </rPh>
    <rPh sb="6" eb="7">
      <t>ツ</t>
    </rPh>
    <rPh sb="8" eb="10">
      <t>モジ</t>
    </rPh>
    <rPh sb="19" eb="22">
      <t>カクコウモク</t>
    </rPh>
    <rPh sb="23" eb="24">
      <t>キ</t>
    </rPh>
    <rPh sb="25" eb="26">
      <t>カ</t>
    </rPh>
    <phoneticPr fontId="2"/>
  </si>
  <si>
    <t>（１）個人市民税</t>
    <phoneticPr fontId="2"/>
  </si>
  <si>
    <t>令和３年度</t>
    <rPh sb="0" eb="2">
      <t>レイワ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</si>
  <si>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</si>
  <si>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</si>
  <si>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</si>
  <si>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－</t>
  </si>
  <si>
    <t>令和２年度</t>
  </si>
  <si>
    <t>均等割</t>
  </si>
  <si>
    <t>所得割</t>
  </si>
  <si>
    <t>※市税割合は予算額及び決算額に占める市税の割合</t>
    <rPh sb="1" eb="5">
      <t>シゼイワリアイ</t>
    </rPh>
    <rPh sb="6" eb="9">
      <t>ヨサンガク</t>
    </rPh>
    <rPh sb="9" eb="10">
      <t>オヨ</t>
    </rPh>
    <rPh sb="11" eb="14">
      <t>ケッサンガク</t>
    </rPh>
    <rPh sb="15" eb="16">
      <t>シ</t>
    </rPh>
    <rPh sb="18" eb="20">
      <t>シゼイ</t>
    </rPh>
    <rPh sb="21" eb="23">
      <t>ワリアイ</t>
    </rPh>
    <phoneticPr fontId="3"/>
  </si>
  <si>
    <t>令和４年度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</si>
  <si>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</si>
  <si>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</si>
  <si>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交付金</t>
    <rPh sb="1" eb="2">
      <t>ヅケ</t>
    </rPh>
    <phoneticPr fontId="3"/>
  </si>
  <si>
    <t>当年度分</t>
  </si>
  <si>
    <t>当年度分</t>
    <phoneticPr fontId="3"/>
  </si>
  <si>
    <r>
      <rPr>
        <sz val="11"/>
        <rFont val="UD デジタル 教科書体 NP-R"/>
        <family val="1"/>
        <charset val="128"/>
      </rPr>
      <t>過年度分</t>
    </r>
    <phoneticPr fontId="3"/>
  </si>
  <si>
    <t>現年課税分</t>
    <phoneticPr fontId="3"/>
  </si>
  <si>
    <t>現年課税分</t>
    <rPh sb="0" eb="2">
      <t>ゲンネン</t>
    </rPh>
    <rPh sb="2" eb="4">
      <t>カゼイ</t>
    </rPh>
    <rPh sb="4" eb="5">
      <t>ブン</t>
    </rPh>
    <phoneticPr fontId="6"/>
  </si>
  <si>
    <t>滞納繰越分</t>
    <phoneticPr fontId="3"/>
  </si>
  <si>
    <t>滞納繰越分</t>
    <rPh sb="0" eb="2">
      <t>タイノウ</t>
    </rPh>
    <rPh sb="2" eb="4">
      <t>クリコシ</t>
    </rPh>
    <rPh sb="4" eb="5">
      <t>ブン</t>
    </rPh>
    <phoneticPr fontId="6"/>
  </si>
  <si>
    <t>当年度分</t>
    <phoneticPr fontId="6"/>
  </si>
  <si>
    <t>当年度分</t>
    <phoneticPr fontId="6"/>
  </si>
  <si>
    <t>過年度分</t>
    <phoneticPr fontId="3"/>
  </si>
  <si>
    <t>過年度分</t>
    <phoneticPr fontId="6"/>
  </si>
  <si>
    <t>土地</t>
    <rPh sb="0" eb="2">
      <t>トチ</t>
    </rPh>
    <phoneticPr fontId="6"/>
  </si>
  <si>
    <t>家屋</t>
    <rPh sb="0" eb="2">
      <t>カオク</t>
    </rPh>
    <phoneticPr fontId="6"/>
  </si>
  <si>
    <t>償却</t>
    <rPh sb="0" eb="2">
      <t>ショウキャク</t>
    </rPh>
    <phoneticPr fontId="6"/>
  </si>
  <si>
    <t>交付金</t>
    <rPh sb="0" eb="1">
      <t>コウ</t>
    </rPh>
    <phoneticPr fontId="6"/>
  </si>
  <si>
    <t>※予算額決算額等の各数値は、項目ごとに表示単位未満を四捨五入しているものがあるため、合計等と一致しない場合があります。</t>
    <rPh sb="4" eb="7">
      <t>ケッサンガク</t>
    </rPh>
    <phoneticPr fontId="2"/>
  </si>
  <si>
    <t>普通徴収</t>
    <rPh sb="0" eb="4">
      <t>フツウチョウシュウ</t>
    </rPh>
    <phoneticPr fontId="6"/>
  </si>
  <si>
    <t>特別徴収</t>
    <rPh sb="0" eb="2">
      <t>トクベツ</t>
    </rPh>
    <rPh sb="2" eb="4">
      <t>チョウシュウ</t>
    </rPh>
    <phoneticPr fontId="6"/>
  </si>
  <si>
    <t>年金特別徴収</t>
    <rPh sb="0" eb="2">
      <t>ネンキン</t>
    </rPh>
    <rPh sb="2" eb="6">
      <t>トクベツチョウシュウ</t>
    </rPh>
    <phoneticPr fontId="6"/>
  </si>
  <si>
    <t>令和５年度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</si>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</sst>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▲ &quot;#,##0"/>
    <numFmt numFmtId="177" formatCode="#,##0.0;&quot;▲ &quot;#,##0.0"/>
    <numFmt numFmtId="178" formatCode="#,##0;&quot;△ &quot;#,##0"/>
    <numFmt numFmtId="179" formatCode="0.0_ "/>
    <numFmt numFmtId="180" formatCode="#,##0_ "/>
    <numFmt numFmtId="181" formatCode="#,##0.0_ "/>
  </numFmts>
  <fonts count="19" x14ac:knownFonts="1"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Arial"/>
      <family val="2"/>
    </font>
    <font>
      <sz val="11"/>
      <name val="Arial"/>
      <family val="2"/>
    </font>
    <font>
      <sz val="6"/>
      <name val="ＭＳ Ｐゴシック"/>
      <family val="3"/>
      <charset val="128"/>
    </font>
    <font>
      <b/>
      <sz val="11"/>
      <name val="Arial"/>
      <family val="2"/>
    </font>
    <font>
      <sz val="11"/>
      <color theme="1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1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color theme="1"/>
      <name val="Arial"/>
      <family val="2"/>
    </font>
    <font>
      <sz val="14"/>
      <color theme="1"/>
      <name val="UD デジタル 教科書体 N-R"/>
      <family val="1"/>
      <charset val="12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UD デジタル 教科書体 N-R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97"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shrinkToFit="1"/>
    </xf>
    <xf numFmtId="177" fontId="5" fillId="0" borderId="0" xfId="0" applyNumberFormat="1" applyFont="1" applyFill="1" applyBorder="1" applyAlignment="1">
      <alignment shrinkToFit="1"/>
    </xf>
    <xf numFmtId="177" fontId="5" fillId="0" borderId="0" xfId="0" applyNumberFormat="1" applyFont="1" applyFill="1" applyBorder="1" applyAlignment="1">
      <alignment horizontal="right" shrinkToFit="1"/>
    </xf>
    <xf numFmtId="178" fontId="5" fillId="0" borderId="0" xfId="0" applyNumberFormat="1" applyFont="1" applyFill="1" applyBorder="1" applyAlignment="1">
      <alignment horizontal="right" shrinkToFit="1"/>
    </xf>
    <xf numFmtId="179" fontId="5" fillId="0" borderId="0" xfId="0" applyNumberFormat="1" applyFont="1" applyFill="1" applyBorder="1" applyAlignment="1">
      <alignment horizontal="right" shrinkToFi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0" borderId="0" xfId="0" applyFont="1" applyFill="1" applyBorder="1" applyAlignment="1">
      <alignment horizontal="left"/>
    </xf>
    <xf numFmtId="180" fontId="14" fillId="0" borderId="7" xfId="0" applyNumberFormat="1" applyFont="1" applyFill="1" applyBorder="1" applyAlignment="1">
      <alignment horizontal="right" vertical="center"/>
    </xf>
    <xf numFmtId="181" fontId="5" fillId="0" borderId="7" xfId="0" applyNumberFormat="1" applyFont="1" applyFill="1" applyBorder="1" applyAlignment="1">
      <alignment horizontal="right" vertical="center"/>
    </xf>
    <xf numFmtId="180" fontId="5" fillId="0" borderId="7" xfId="0" applyNumberFormat="1" applyFont="1" applyFill="1" applyBorder="1" applyAlignment="1">
      <alignment horizontal="right" vertical="center"/>
    </xf>
    <xf numFmtId="180" fontId="14" fillId="0" borderId="9" xfId="0" applyNumberFormat="1" applyFont="1" applyFill="1" applyBorder="1" applyAlignment="1">
      <alignment horizontal="right" vertical="center"/>
    </xf>
    <xf numFmtId="181" fontId="5" fillId="0" borderId="9" xfId="0" applyNumberFormat="1" applyFont="1" applyFill="1" applyBorder="1" applyAlignment="1">
      <alignment horizontal="right" vertical="center"/>
    </xf>
    <xf numFmtId="180" fontId="5" fillId="0" borderId="9" xfId="0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distributed"/>
    </xf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6" fillId="0" borderId="0" xfId="0" applyFont="1" applyFill="1" applyBorder="1" applyAlignment="1">
      <alignment horizontal="center"/>
    </xf>
    <xf numFmtId="180" fontId="7" fillId="0" borderId="0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180" fontId="15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0" fontId="11" fillId="2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shrinkToFit="1"/>
    </xf>
    <xf numFmtId="176" fontId="5" fillId="0" borderId="11" xfId="0" applyNumberFormat="1" applyFont="1" applyFill="1" applyBorder="1" applyAlignment="1">
      <alignment vertical="center" shrinkToFit="1"/>
    </xf>
    <xf numFmtId="177" fontId="5" fillId="0" borderId="7" xfId="0" applyNumberFormat="1" applyFont="1" applyFill="1" applyBorder="1" applyAlignment="1">
      <alignment vertical="center" shrinkToFit="1"/>
    </xf>
    <xf numFmtId="177" fontId="5" fillId="0" borderId="8" xfId="0" applyNumberFormat="1" applyFont="1" applyFill="1" applyBorder="1" applyAlignment="1">
      <alignment vertical="center" shrinkToFit="1"/>
    </xf>
    <xf numFmtId="176" fontId="5" fillId="0" borderId="7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 shrinkToFit="1"/>
    </xf>
    <xf numFmtId="177" fontId="5" fillId="0" borderId="9" xfId="0" applyNumberFormat="1" applyFont="1" applyFill="1" applyBorder="1" applyAlignment="1">
      <alignment horizontal="right" vertical="center" shrinkToFit="1"/>
    </xf>
    <xf numFmtId="177" fontId="5" fillId="0" borderId="10" xfId="0" applyNumberFormat="1" applyFont="1" applyFill="1" applyBorder="1" applyAlignment="1">
      <alignment vertical="center" shrinkToFit="1"/>
    </xf>
    <xf numFmtId="177" fontId="5" fillId="0" borderId="10" xfId="0" applyNumberFormat="1" applyFont="1" applyFill="1" applyBorder="1" applyAlignment="1">
      <alignment horizontal="right" vertical="center" shrinkToFit="1"/>
    </xf>
    <xf numFmtId="176" fontId="5" fillId="0" borderId="9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 shrinkToFit="1"/>
    </xf>
    <xf numFmtId="179" fontId="5" fillId="0" borderId="0" xfId="0" applyNumberFormat="1" applyFont="1" applyFill="1" applyBorder="1" applyAlignment="1">
      <alignment horizontal="right" vertical="center" shrinkToFit="1"/>
    </xf>
    <xf numFmtId="179" fontId="5" fillId="0" borderId="7" xfId="0" applyNumberFormat="1" applyFont="1" applyFill="1" applyBorder="1" applyAlignment="1">
      <alignment horizontal="right" vertical="center" shrinkToFit="1"/>
    </xf>
    <xf numFmtId="179" fontId="5" fillId="3" borderId="7" xfId="0" applyNumberFormat="1" applyFont="1" applyFill="1" applyBorder="1" applyAlignment="1">
      <alignment horizontal="right" vertical="center" shrinkToFit="1"/>
    </xf>
    <xf numFmtId="178" fontId="5" fillId="3" borderId="11" xfId="0" applyNumberFormat="1" applyFont="1" applyFill="1" applyBorder="1" applyAlignment="1">
      <alignment vertical="center" shrinkToFit="1"/>
    </xf>
    <xf numFmtId="179" fontId="5" fillId="3" borderId="8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vertical="center" shrinkToFit="1"/>
    </xf>
    <xf numFmtId="179" fontId="5" fillId="0" borderId="8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horizontal="right" vertical="center" shrinkToFit="1"/>
    </xf>
    <xf numFmtId="178" fontId="5" fillId="3" borderId="11" xfId="0" applyNumberFormat="1" applyFont="1" applyFill="1" applyBorder="1" applyAlignment="1">
      <alignment horizontal="right" vertical="center" shrinkToFit="1"/>
    </xf>
    <xf numFmtId="178" fontId="5" fillId="0" borderId="12" xfId="0" applyNumberFormat="1" applyFont="1" applyFill="1" applyBorder="1" applyAlignment="1">
      <alignment horizontal="right" vertical="center" shrinkToFit="1"/>
    </xf>
    <xf numFmtId="179" fontId="5" fillId="0" borderId="9" xfId="0" applyNumberFormat="1" applyFont="1" applyFill="1" applyBorder="1" applyAlignment="1">
      <alignment horizontal="right" vertical="center" shrinkToFit="1"/>
    </xf>
    <xf numFmtId="179" fontId="5" fillId="0" borderId="10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178" fontId="5" fillId="4" borderId="19" xfId="0" applyNumberFormat="1" applyFont="1" applyFill="1" applyBorder="1" applyAlignment="1">
      <alignment vertical="center" shrinkToFit="1"/>
    </xf>
    <xf numFmtId="179" fontId="5" fillId="4" borderId="13" xfId="0" applyNumberFormat="1" applyFont="1" applyFill="1" applyBorder="1" applyAlignment="1">
      <alignment horizontal="right" vertical="center" shrinkToFit="1"/>
    </xf>
    <xf numFmtId="179" fontId="5" fillId="4" borderId="20" xfId="0" applyNumberFormat="1" applyFont="1" applyFill="1" applyBorder="1" applyAlignment="1">
      <alignment horizontal="right" vertical="center" shrinkToFit="1"/>
    </xf>
    <xf numFmtId="0" fontId="5" fillId="0" borderId="23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0" fontId="5" fillId="0" borderId="23" xfId="0" applyFont="1" applyFill="1" applyBorder="1" applyAlignment="1">
      <alignment horizontal="distributed" vertical="center" shrinkToFit="1"/>
    </xf>
    <xf numFmtId="0" fontId="5" fillId="0" borderId="1" xfId="0" applyFont="1" applyFill="1" applyBorder="1" applyAlignment="1">
      <alignment horizontal="distributed"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10" xfId="0" applyFont="1" applyFill="1" applyBorder="1" applyAlignment="1">
      <alignment horizontal="distributed" vertical="center" shrinkToFit="1"/>
    </xf>
    <xf numFmtId="180" fontId="14" fillId="0" borderId="11" xfId="0" applyNumberFormat="1" applyFont="1" applyFill="1" applyBorder="1" applyAlignment="1">
      <alignment horizontal="right" vertical="center"/>
    </xf>
    <xf numFmtId="181" fontId="5" fillId="0" borderId="8" xfId="0" applyNumberFormat="1" applyFont="1" applyFill="1" applyBorder="1" applyAlignment="1">
      <alignment horizontal="right" vertical="center"/>
    </xf>
    <xf numFmtId="180" fontId="14" fillId="0" borderId="12" xfId="0" applyNumberFormat="1" applyFont="1" applyFill="1" applyBorder="1" applyAlignment="1">
      <alignment horizontal="right" vertical="center"/>
    </xf>
    <xf numFmtId="181" fontId="5" fillId="0" borderId="10" xfId="0" applyNumberFormat="1" applyFont="1" applyFill="1" applyBorder="1" applyAlignment="1">
      <alignment horizontal="right" vertical="center"/>
    </xf>
    <xf numFmtId="180" fontId="5" fillId="0" borderId="11" xfId="0" applyNumberFormat="1" applyFont="1" applyFill="1" applyBorder="1" applyAlignment="1">
      <alignment horizontal="right" vertical="center"/>
    </xf>
    <xf numFmtId="180" fontId="5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vertical="center" shrinkToFit="1"/>
    </xf>
    <xf numFmtId="0" fontId="11" fillId="0" borderId="2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right" vertical="center"/>
    </xf>
    <xf numFmtId="180" fontId="5" fillId="3" borderId="3" xfId="0" applyNumberFormat="1" applyFont="1" applyFill="1" applyBorder="1" applyAlignment="1">
      <alignment horizontal="right" vertical="center"/>
    </xf>
    <xf numFmtId="181" fontId="5" fillId="3" borderId="2" xfId="0" applyNumberFormat="1" applyFont="1" applyFill="1" applyBorder="1" applyAlignment="1">
      <alignment horizontal="right" vertical="center"/>
    </xf>
    <xf numFmtId="180" fontId="5" fillId="4" borderId="1" xfId="0" applyNumberFormat="1" applyFont="1" applyFill="1" applyBorder="1" applyAlignment="1">
      <alignment horizontal="right" vertical="center"/>
    </xf>
    <xf numFmtId="180" fontId="5" fillId="4" borderId="3" xfId="0" applyNumberFormat="1" applyFont="1" applyFill="1" applyBorder="1" applyAlignment="1">
      <alignment horizontal="right" vertical="center"/>
    </xf>
    <xf numFmtId="181" fontId="5" fillId="4" borderId="2" xfId="0" applyNumberFormat="1" applyFont="1" applyFill="1" applyBorder="1" applyAlignment="1">
      <alignment horizontal="right" vertical="center"/>
    </xf>
    <xf numFmtId="180" fontId="5" fillId="3" borderId="19" xfId="0" applyNumberFormat="1" applyFont="1" applyFill="1" applyBorder="1" applyAlignment="1">
      <alignment horizontal="right" vertical="center"/>
    </xf>
    <xf numFmtId="180" fontId="14" fillId="3" borderId="13" xfId="0" applyNumberFormat="1" applyFont="1" applyFill="1" applyBorder="1" applyAlignment="1">
      <alignment horizontal="right" vertical="center"/>
    </xf>
    <xf numFmtId="181" fontId="5" fillId="3" borderId="20" xfId="0" applyNumberFormat="1" applyFont="1" applyFill="1" applyBorder="1" applyAlignment="1">
      <alignment horizontal="right" vertical="center"/>
    </xf>
    <xf numFmtId="180" fontId="5" fillId="3" borderId="13" xfId="0" applyNumberFormat="1" applyFont="1" applyFill="1" applyBorder="1" applyAlignment="1">
      <alignment horizontal="right" vertical="center"/>
    </xf>
    <xf numFmtId="0" fontId="11" fillId="4" borderId="2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80" fontId="5" fillId="0" borderId="7" xfId="0" applyNumberFormat="1" applyFont="1" applyFill="1" applyBorder="1" applyAlignment="1">
      <alignment vertical="center"/>
    </xf>
    <xf numFmtId="181" fontId="5" fillId="0" borderId="8" xfId="0" applyNumberFormat="1" applyFont="1" applyFill="1" applyBorder="1" applyAlignment="1">
      <alignment vertical="center"/>
    </xf>
    <xf numFmtId="180" fontId="5" fillId="0" borderId="11" xfId="0" applyNumberFormat="1" applyFont="1" applyFill="1" applyBorder="1" applyAlignment="1">
      <alignment vertical="center"/>
    </xf>
    <xf numFmtId="181" fontId="5" fillId="0" borderId="7" xfId="0" applyNumberFormat="1" applyFont="1" applyFill="1" applyBorder="1" applyAlignment="1">
      <alignment vertical="center"/>
    </xf>
    <xf numFmtId="180" fontId="5" fillId="0" borderId="9" xfId="0" applyNumberFormat="1" applyFont="1" applyFill="1" applyBorder="1" applyAlignment="1">
      <alignment vertical="center"/>
    </xf>
    <xf numFmtId="181" fontId="5" fillId="0" borderId="10" xfId="0" applyNumberFormat="1" applyFont="1" applyFill="1" applyBorder="1" applyAlignment="1">
      <alignment vertical="center"/>
    </xf>
    <xf numFmtId="180" fontId="5" fillId="0" borderId="12" xfId="0" applyNumberFormat="1" applyFont="1" applyFill="1" applyBorder="1" applyAlignment="1">
      <alignment vertical="center"/>
    </xf>
    <xf numFmtId="181" fontId="5" fillId="0" borderId="9" xfId="0" applyNumberFormat="1" applyFont="1" applyFill="1" applyBorder="1" applyAlignment="1">
      <alignment vertical="center"/>
    </xf>
    <xf numFmtId="180" fontId="5" fillId="0" borderId="3" xfId="0" applyNumberFormat="1" applyFont="1" applyFill="1" applyBorder="1" applyAlignment="1">
      <alignment vertical="center"/>
    </xf>
    <xf numFmtId="181" fontId="5" fillId="0" borderId="2" xfId="0" applyNumberFormat="1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0" fontId="5" fillId="0" borderId="19" xfId="0" applyNumberFormat="1" applyFont="1" applyFill="1" applyBorder="1" applyAlignment="1">
      <alignment vertical="center"/>
    </xf>
    <xf numFmtId="180" fontId="5" fillId="0" borderId="13" xfId="0" applyNumberFormat="1" applyFont="1" applyFill="1" applyBorder="1" applyAlignment="1">
      <alignment vertical="center"/>
    </xf>
    <xf numFmtId="181" fontId="5" fillId="0" borderId="20" xfId="0" applyNumberFormat="1" applyFont="1" applyFill="1" applyBorder="1" applyAlignment="1">
      <alignment vertical="center"/>
    </xf>
    <xf numFmtId="181" fontId="5" fillId="0" borderId="13" xfId="0" applyNumberFormat="1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180" fontId="5" fillId="0" borderId="12" xfId="0" applyNumberFormat="1" applyFont="1" applyBorder="1" applyAlignment="1">
      <alignment vertical="center"/>
    </xf>
    <xf numFmtId="180" fontId="5" fillId="0" borderId="9" xfId="0" applyNumberFormat="1" applyFont="1" applyBorder="1" applyAlignment="1">
      <alignment vertical="center"/>
    </xf>
    <xf numFmtId="181" fontId="5" fillId="0" borderId="10" xfId="0" applyNumberFormat="1" applyFont="1" applyBorder="1" applyAlignment="1">
      <alignment vertical="center"/>
    </xf>
    <xf numFmtId="181" fontId="5" fillId="0" borderId="2" xfId="0" applyNumberFormat="1" applyFont="1" applyBorder="1" applyAlignment="1">
      <alignment vertical="center"/>
    </xf>
    <xf numFmtId="181" fontId="5" fillId="0" borderId="8" xfId="0" applyNumberFormat="1" applyFont="1" applyBorder="1" applyAlignment="1">
      <alignment vertical="center"/>
    </xf>
    <xf numFmtId="181" fontId="5" fillId="0" borderId="20" xfId="0" applyNumberFormat="1" applyFont="1" applyBorder="1" applyAlignment="1">
      <alignment vertical="center"/>
    </xf>
    <xf numFmtId="180" fontId="5" fillId="0" borderId="3" xfId="0" applyNumberFormat="1" applyFont="1" applyFill="1" applyBorder="1" applyAlignment="1">
      <alignment horizontal="right" vertical="center"/>
    </xf>
    <xf numFmtId="181" fontId="5" fillId="0" borderId="2" xfId="0" applyNumberFormat="1" applyFont="1" applyFill="1" applyBorder="1" applyAlignment="1">
      <alignment horizontal="right" vertical="center"/>
    </xf>
    <xf numFmtId="180" fontId="5" fillId="0" borderId="9" xfId="0" applyNumberFormat="1" applyFont="1" applyBorder="1" applyAlignment="1">
      <alignment horizontal="right" vertical="center"/>
    </xf>
    <xf numFmtId="181" fontId="5" fillId="0" borderId="10" xfId="0" applyNumberFormat="1" applyFont="1" applyBorder="1" applyAlignment="1">
      <alignment horizontal="right" vertical="center"/>
    </xf>
    <xf numFmtId="181" fontId="5" fillId="0" borderId="3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177" fontId="5" fillId="0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vertical="center" shrinkToFit="1"/>
    </xf>
    <xf numFmtId="0" fontId="11" fillId="2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vertical="center" shrinkToFit="1"/>
    </xf>
    <xf numFmtId="177" fontId="5" fillId="0" borderId="20" xfId="0" applyNumberFormat="1" applyFont="1" applyFill="1" applyBorder="1" applyAlignment="1">
      <alignment vertical="center" shrinkToFit="1"/>
    </xf>
    <xf numFmtId="0" fontId="11" fillId="0" borderId="14" xfId="0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177" fontId="5" fillId="0" borderId="13" xfId="0" applyNumberFormat="1" applyFont="1" applyFill="1" applyBorder="1" applyAlignment="1">
      <alignment vertical="center" shrinkToFit="1"/>
    </xf>
    <xf numFmtId="176" fontId="5" fillId="0" borderId="13" xfId="0" applyNumberFormat="1" applyFont="1" applyFill="1" applyBorder="1" applyAlignment="1">
      <alignment vertical="center" shrinkToFit="1"/>
    </xf>
    <xf numFmtId="0" fontId="9" fillId="0" borderId="8" xfId="0" applyFont="1" applyFill="1" applyBorder="1" applyAlignment="1">
      <alignment horizontal="distributed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/>
    </xf>
    <xf numFmtId="0" fontId="10" fillId="0" borderId="0" xfId="0" applyFont="1"/>
    <xf numFmtId="177" fontId="5" fillId="0" borderId="3" xfId="0" applyNumberFormat="1" applyFont="1" applyFill="1" applyBorder="1" applyAlignment="1">
      <alignment vertical="center" shrinkToFit="1"/>
    </xf>
    <xf numFmtId="176" fontId="5" fillId="0" borderId="3" xfId="0" applyNumberFormat="1" applyFont="1" applyFill="1" applyBorder="1" applyAlignment="1">
      <alignment vertical="center" shrinkToFit="1"/>
    </xf>
    <xf numFmtId="0" fontId="10" fillId="2" borderId="2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distributed" vertical="center" shrinkToFit="1"/>
    </xf>
    <xf numFmtId="0" fontId="5" fillId="3" borderId="8" xfId="0" applyFont="1" applyFill="1" applyBorder="1" applyAlignment="1">
      <alignment horizontal="distributed" vertical="center" shrinkToFit="1"/>
    </xf>
    <xf numFmtId="0" fontId="5" fillId="4" borderId="19" xfId="0" applyFont="1" applyFill="1" applyBorder="1" applyAlignment="1">
      <alignment horizontal="distributed" vertical="center" shrinkToFit="1"/>
    </xf>
    <xf numFmtId="0" fontId="5" fillId="4" borderId="20" xfId="0" applyFont="1" applyFill="1" applyBorder="1" applyAlignment="1">
      <alignment horizontal="distributed" vertical="center" shrinkToFit="1"/>
    </xf>
    <xf numFmtId="0" fontId="9" fillId="0" borderId="11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distributed" vertical="center" shrinkToFit="1"/>
    </xf>
    <xf numFmtId="0" fontId="10" fillId="2" borderId="1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distributed" vertical="center"/>
    </xf>
    <xf numFmtId="0" fontId="11" fillId="4" borderId="6" xfId="0" applyFont="1" applyFill="1" applyBorder="1" applyAlignment="1">
      <alignment horizontal="distributed" vertical="center"/>
    </xf>
    <xf numFmtId="0" fontId="11" fillId="3" borderId="5" xfId="0" applyFont="1" applyFill="1" applyBorder="1" applyAlignment="1">
      <alignment horizontal="distributed" vertical="center"/>
    </xf>
    <xf numFmtId="0" fontId="11" fillId="3" borderId="6" xfId="0" applyFont="1" applyFill="1" applyBorder="1" applyAlignment="1">
      <alignment horizontal="distributed" vertical="center"/>
    </xf>
    <xf numFmtId="0" fontId="11" fillId="3" borderId="22" xfId="0" applyFont="1" applyFill="1" applyBorder="1" applyAlignment="1">
      <alignment horizontal="distributed" vertical="center"/>
    </xf>
    <xf numFmtId="0" fontId="11" fillId="3" borderId="0" xfId="0" applyFont="1" applyFill="1" applyBorder="1" applyAlignment="1">
      <alignment horizontal="distributed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zoomScaleNormal="100" workbookViewId="0"/>
  </sheetViews>
  <sheetFormatPr defaultColWidth="8.58203125" defaultRowHeight="14.5" x14ac:dyDescent="0.55000000000000004"/>
  <cols>
    <col min="1" max="1" width="2.58203125" style="79" customWidth="1"/>
    <col min="2" max="2" width="39.83203125" style="80" bestFit="1" customWidth="1"/>
    <col min="3" max="3" width="8.58203125" style="80" customWidth="1"/>
    <col min="4" max="16384" width="8.58203125" style="80"/>
  </cols>
  <sheetData>
    <row r="1" spans="1:2" x14ac:dyDescent="0.55000000000000004">
      <c r="A1" s="81" t="s">
        <v>117</v>
      </c>
    </row>
    <row r="2" spans="1:2" x14ac:dyDescent="0.55000000000000004">
      <c r="A2" s="81"/>
    </row>
    <row r="3" spans="1:2" x14ac:dyDescent="0.55000000000000004">
      <c r="A3" s="81" t="s">
        <v>113</v>
      </c>
    </row>
    <row r="4" spans="1:2" x14ac:dyDescent="0.55000000000000004">
      <c r="A4" s="81"/>
    </row>
    <row r="5" spans="1:2" x14ac:dyDescent="0.55000000000000004">
      <c r="B5" s="156" t="s">
        <v>104</v>
      </c>
    </row>
    <row r="6" spans="1:2" x14ac:dyDescent="0.55000000000000004">
      <c r="B6" s="156"/>
    </row>
    <row r="7" spans="1:2" x14ac:dyDescent="0.55000000000000004">
      <c r="B7" s="156" t="s">
        <v>105</v>
      </c>
    </row>
    <row r="8" spans="1:2" x14ac:dyDescent="0.55000000000000004">
      <c r="B8" s="156"/>
    </row>
    <row r="9" spans="1:2" x14ac:dyDescent="0.55000000000000004">
      <c r="B9" s="156" t="s">
        <v>106</v>
      </c>
    </row>
    <row r="10" spans="1:2" x14ac:dyDescent="0.55000000000000004">
      <c r="B10" s="156"/>
    </row>
    <row r="11" spans="1:2" x14ac:dyDescent="0.55000000000000004">
      <c r="B11" s="81" t="s">
        <v>112</v>
      </c>
    </row>
    <row r="12" spans="1:2" x14ac:dyDescent="0.55000000000000004">
      <c r="B12" s="157" t="s">
        <v>107</v>
      </c>
    </row>
    <row r="13" spans="1:2" x14ac:dyDescent="0.55000000000000004">
      <c r="B13" s="157" t="s">
        <v>108</v>
      </c>
    </row>
    <row r="14" spans="1:2" x14ac:dyDescent="0.55000000000000004">
      <c r="B14" s="157" t="s">
        <v>109</v>
      </c>
    </row>
    <row r="15" spans="1:2" x14ac:dyDescent="0.55000000000000004">
      <c r="B15" s="157" t="s">
        <v>110</v>
      </c>
    </row>
    <row r="16" spans="1:2" x14ac:dyDescent="0.55000000000000004">
      <c r="B16" s="157" t="s">
        <v>111</v>
      </c>
    </row>
    <row r="18" spans="2:2" x14ac:dyDescent="0.35">
      <c r="B18" s="174" t="s">
        <v>147</v>
      </c>
    </row>
  </sheetData>
  <customSheetViews>
    <customSheetView guid="{2CC1B3A9-94E3-4F0A-AFF4-E3994548386B}">
      <pageMargins left="0.59055118110236227" right="0.59055118110236227" top="0.59055118110236227" bottom="0.59055118110236227" header="0.31496062992125984" footer="0.31496062992125984"/>
      <printOptions horizontalCentered="1"/>
      <pageSetup paperSize="9" scale="56" orientation="portrait" r:id="rId1"/>
    </customSheetView>
  </customSheetViews>
  <phoneticPr fontId="2"/>
  <hyperlinks>
    <hyperlink ref="B5" location="'１　市税予算額・決算額の推移'!A1" display="１　市税予算額・決算額の推移"/>
    <hyperlink ref="B7" location="'２　科目別決算額、構成比及び対前年度比較'!A1" display="２　科目別決算額、構成比及び対前年度比較"/>
    <hyperlink ref="B9" location="'３　市税決算状況の推移'!A1" display="３　市税決算状況の推移"/>
    <hyperlink ref="B13" location="'4(2)決算額内訳（法人市民税）'!A1" display="   （２）法人市民税"/>
    <hyperlink ref="B14" location="'4(3)決算額内訳（固定資産税）'!A1" display="   （３）固定資産税"/>
    <hyperlink ref="B15" location="'4(4)決算額内訳（都市計画税）'!A1" display="   （４）都市計画税"/>
    <hyperlink ref="B16" location="'4(5)決算額内訳（特別土地保有税）'!A1" display="   （５）特別土地保有税"/>
    <hyperlink ref="B12" location="'4(1)決算額内訳（個人市民税）'!A1" display="   （１）個人市民税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8.58203125" defaultRowHeight="14" x14ac:dyDescent="0.3"/>
  <cols>
    <col min="1" max="1" width="5.58203125" style="3" customWidth="1"/>
    <col min="2" max="2" width="4.83203125" style="3" bestFit="1" customWidth="1"/>
    <col min="3" max="3" width="13.58203125" style="1" customWidth="1"/>
    <col min="4" max="5" width="8.58203125" style="1" customWidth="1"/>
    <col min="6" max="6" width="13.58203125" style="1" customWidth="1"/>
    <col min="7" max="7" width="8.58203125" style="1" customWidth="1"/>
    <col min="8" max="8" width="13.58203125" style="1" customWidth="1"/>
    <col min="9" max="10" width="8.58203125" style="1" customWidth="1"/>
    <col min="11" max="11" width="13.58203125" style="1" customWidth="1"/>
    <col min="12" max="12" width="8.58203125" style="1" customWidth="1"/>
    <col min="13" max="16384" width="8.58203125" style="1"/>
  </cols>
  <sheetData>
    <row r="1" spans="1:12" s="11" customFormat="1" ht="14.5" x14ac:dyDescent="0.35">
      <c r="A1" s="157" t="s">
        <v>114</v>
      </c>
      <c r="B1" s="158"/>
    </row>
    <row r="3" spans="1:12" s="146" customFormat="1" ht="20.149999999999999" customHeight="1" x14ac:dyDescent="0.55000000000000004">
      <c r="A3" s="107" t="s">
        <v>14</v>
      </c>
      <c r="B3" s="145"/>
    </row>
    <row r="4" spans="1:12" s="33" customFormat="1" ht="14.5" x14ac:dyDescent="0.55000000000000004">
      <c r="A4" s="81" t="s">
        <v>38</v>
      </c>
      <c r="B4" s="47"/>
    </row>
    <row r="5" spans="1:12" s="80" customFormat="1" ht="14.5" x14ac:dyDescent="0.55000000000000004">
      <c r="A5" s="81" t="s">
        <v>127</v>
      </c>
      <c r="L5" s="147"/>
    </row>
    <row r="6" spans="1:12" s="80" customFormat="1" ht="14.5" x14ac:dyDescent="0.55000000000000004">
      <c r="A6" s="79"/>
      <c r="B6" s="81"/>
      <c r="K6" s="177" t="s">
        <v>94</v>
      </c>
      <c r="L6" s="178"/>
    </row>
    <row r="7" spans="1:12" s="80" customFormat="1" ht="29" x14ac:dyDescent="0.55000000000000004">
      <c r="A7" s="148"/>
      <c r="B7" s="31" t="s">
        <v>8</v>
      </c>
      <c r="C7" s="31" t="s">
        <v>9</v>
      </c>
      <c r="D7" s="153" t="s">
        <v>93</v>
      </c>
      <c r="E7" s="31" t="s">
        <v>10</v>
      </c>
      <c r="F7" s="31" t="s">
        <v>6</v>
      </c>
      <c r="G7" s="153" t="s">
        <v>93</v>
      </c>
      <c r="H7" s="31" t="s">
        <v>11</v>
      </c>
      <c r="I7" s="153" t="s">
        <v>93</v>
      </c>
      <c r="J7" s="31" t="s">
        <v>10</v>
      </c>
      <c r="K7" s="153" t="s">
        <v>95</v>
      </c>
      <c r="L7" s="153" t="s">
        <v>96</v>
      </c>
    </row>
    <row r="8" spans="1:12" s="33" customFormat="1" ht="20.149999999999999" customHeight="1" x14ac:dyDescent="0.55000000000000004">
      <c r="B8" s="32">
        <v>5</v>
      </c>
      <c r="C8" s="164">
        <v>314926291</v>
      </c>
      <c r="D8" s="169">
        <f>C8/C9*100-100</f>
        <v>2.1331945985876928</v>
      </c>
      <c r="E8" s="165">
        <v>35.799999999999997</v>
      </c>
      <c r="F8" s="164">
        <v>314926291</v>
      </c>
      <c r="G8" s="165">
        <f>F8/F9*100-100</f>
        <v>0.78521513629279127</v>
      </c>
      <c r="H8" s="164">
        <v>321122432</v>
      </c>
      <c r="I8" s="169">
        <f>H8/H9*100-100</f>
        <v>2.2507756044055469</v>
      </c>
      <c r="J8" s="165">
        <v>35.799999999999997</v>
      </c>
      <c r="K8" s="170">
        <f>H8-C8</f>
        <v>6196141</v>
      </c>
      <c r="L8" s="165">
        <f>K8/C8*100</f>
        <v>1.9674892751332724</v>
      </c>
    </row>
    <row r="9" spans="1:12" s="33" customFormat="1" ht="20.149999999999999" customHeight="1" x14ac:dyDescent="0.55000000000000004">
      <c r="B9" s="32">
        <v>4</v>
      </c>
      <c r="C9" s="168">
        <v>308348615</v>
      </c>
      <c r="D9" s="175">
        <f>C9/C10*100-100</f>
        <v>5.7824410328511533</v>
      </c>
      <c r="E9" s="167">
        <v>34.799999999999997</v>
      </c>
      <c r="F9" s="168">
        <v>312472708</v>
      </c>
      <c r="G9" s="167">
        <f>F9/F10*100-100</f>
        <v>4.5828751171338382</v>
      </c>
      <c r="H9" s="168">
        <v>314053786</v>
      </c>
      <c r="I9" s="175">
        <f>H9/H10*100-100</f>
        <v>2.7577851319028781</v>
      </c>
      <c r="J9" s="167">
        <v>33.4</v>
      </c>
      <c r="K9" s="176">
        <f>H9-C9</f>
        <v>5705171</v>
      </c>
      <c r="L9" s="167">
        <f>K9/C9*100</f>
        <v>1.8502340281307896</v>
      </c>
    </row>
    <row r="10" spans="1:12" s="33" customFormat="1" ht="20.149999999999999" customHeight="1" x14ac:dyDescent="0.55000000000000004">
      <c r="B10" s="32">
        <v>3</v>
      </c>
      <c r="C10" s="168">
        <v>291493193</v>
      </c>
      <c r="D10" s="37">
        <f>C10/C11*100-100</f>
        <v>-4.8518857061734337</v>
      </c>
      <c r="E10" s="167">
        <v>33.5</v>
      </c>
      <c r="F10" s="168">
        <v>298779994</v>
      </c>
      <c r="G10" s="38">
        <f>F10/F11*100-100</f>
        <v>-0.6544675528566728</v>
      </c>
      <c r="H10" s="168">
        <v>305625297</v>
      </c>
      <c r="I10" s="37">
        <f>H10/H11*100-100</f>
        <v>5.2309015010209237E-2</v>
      </c>
      <c r="J10" s="167">
        <v>32.799999999999997</v>
      </c>
      <c r="K10" s="39">
        <f>H10-C10</f>
        <v>14132104</v>
      </c>
      <c r="L10" s="38">
        <f>K10/C10*100</f>
        <v>4.8481763346014057</v>
      </c>
    </row>
    <row r="11" spans="1:12" s="33" customFormat="1" ht="20.149999999999999" customHeight="1" x14ac:dyDescent="0.55000000000000004">
      <c r="A11" s="162"/>
      <c r="B11" s="35">
        <v>2</v>
      </c>
      <c r="C11" s="36">
        <v>306357299</v>
      </c>
      <c r="D11" s="37">
        <f>C11/C12*100-100</f>
        <v>-0.73375143382604335</v>
      </c>
      <c r="E11" s="38">
        <v>36.5</v>
      </c>
      <c r="F11" s="36">
        <v>300748294</v>
      </c>
      <c r="G11" s="38">
        <f>F11/F12*100-100</f>
        <v>-2.8345407484944474</v>
      </c>
      <c r="H11" s="36">
        <v>305465511</v>
      </c>
      <c r="I11" s="37">
        <f>H11/H12*100-100</f>
        <v>-1.2275027635412954</v>
      </c>
      <c r="J11" s="38">
        <v>30.2</v>
      </c>
      <c r="K11" s="39">
        <f>H11-C11</f>
        <v>-891788</v>
      </c>
      <c r="L11" s="38">
        <f>K11/C11*100</f>
        <v>-0.29109409271818915</v>
      </c>
    </row>
    <row r="12" spans="1:12" s="33" customFormat="1" ht="20.149999999999999" customHeight="1" x14ac:dyDescent="0.55000000000000004">
      <c r="A12" s="163" t="s">
        <v>5</v>
      </c>
      <c r="B12" s="35" t="s">
        <v>4</v>
      </c>
      <c r="C12" s="36">
        <v>308621816</v>
      </c>
      <c r="D12" s="37">
        <f t="shared" ref="D12:D75" si="0">C12/C13*100-100</f>
        <v>2.1920533341499322</v>
      </c>
      <c r="E12" s="38">
        <v>38</v>
      </c>
      <c r="F12" s="36">
        <v>309521816</v>
      </c>
      <c r="G12" s="38">
        <f t="shared" ref="G12:G75" si="1">F12/F13*100-100</f>
        <v>2.4900648266386298</v>
      </c>
      <c r="H12" s="36">
        <v>309261707</v>
      </c>
      <c r="I12" s="37">
        <f t="shared" ref="I12:I75" si="2">H12/H13*100-100</f>
        <v>2.7786605533231352</v>
      </c>
      <c r="J12" s="38">
        <v>38.1</v>
      </c>
      <c r="K12" s="39">
        <f t="shared" ref="K12:K75" si="3">H12-C12</f>
        <v>639891</v>
      </c>
      <c r="L12" s="38">
        <f t="shared" ref="L12:L75" si="4">K12/C12*100</f>
        <v>0.20733822653677858</v>
      </c>
    </row>
    <row r="13" spans="1:12" s="33" customFormat="1" ht="20.149999999999999" customHeight="1" x14ac:dyDescent="0.55000000000000004">
      <c r="A13" s="40" t="s">
        <v>12</v>
      </c>
      <c r="B13" s="35">
        <v>30</v>
      </c>
      <c r="C13" s="36">
        <v>302001776</v>
      </c>
      <c r="D13" s="37">
        <f t="shared" si="0"/>
        <v>10.286600029021997</v>
      </c>
      <c r="E13" s="38">
        <v>38.799999999999997</v>
      </c>
      <c r="F13" s="36">
        <v>302001776</v>
      </c>
      <c r="G13" s="38">
        <f t="shared" si="1"/>
        <v>10.286600029021997</v>
      </c>
      <c r="H13" s="36">
        <v>300900698</v>
      </c>
      <c r="I13" s="37">
        <f t="shared" si="2"/>
        <v>10.022491119150629</v>
      </c>
      <c r="J13" s="38">
        <v>39.200000000000003</v>
      </c>
      <c r="K13" s="39">
        <f t="shared" si="3"/>
        <v>-1101078</v>
      </c>
      <c r="L13" s="38">
        <f t="shared" si="4"/>
        <v>-0.36459322014053325</v>
      </c>
    </row>
    <row r="14" spans="1:12" s="33" customFormat="1" ht="20.149999999999999" customHeight="1" x14ac:dyDescent="0.55000000000000004">
      <c r="A14" s="40"/>
      <c r="B14" s="35">
        <v>29</v>
      </c>
      <c r="C14" s="36">
        <v>273833608</v>
      </c>
      <c r="D14" s="37">
        <f t="shared" si="0"/>
        <v>0.87458100329709509</v>
      </c>
      <c r="E14" s="38">
        <v>38.299999999999997</v>
      </c>
      <c r="F14" s="36">
        <v>273833608</v>
      </c>
      <c r="G14" s="38">
        <f t="shared" si="1"/>
        <v>0.87458100329709509</v>
      </c>
      <c r="H14" s="36">
        <v>273490170</v>
      </c>
      <c r="I14" s="37">
        <f t="shared" si="2"/>
        <v>0.44748483771519432</v>
      </c>
      <c r="J14" s="38">
        <v>39.299999999999997</v>
      </c>
      <c r="K14" s="39">
        <f t="shared" si="3"/>
        <v>-343438</v>
      </c>
      <c r="L14" s="38">
        <f t="shared" si="4"/>
        <v>-0.12541849866726365</v>
      </c>
    </row>
    <row r="15" spans="1:12" s="33" customFormat="1" ht="20.149999999999999" customHeight="1" x14ac:dyDescent="0.55000000000000004">
      <c r="A15" s="40"/>
      <c r="B15" s="35">
        <v>28</v>
      </c>
      <c r="C15" s="36">
        <v>271459475</v>
      </c>
      <c r="D15" s="37">
        <f t="shared" si="0"/>
        <v>0.54542610097638544</v>
      </c>
      <c r="E15" s="38">
        <v>37.299999999999997</v>
      </c>
      <c r="F15" s="36">
        <v>271459475</v>
      </c>
      <c r="G15" s="38">
        <f t="shared" si="1"/>
        <v>0.54542610097638544</v>
      </c>
      <c r="H15" s="36">
        <v>272271795</v>
      </c>
      <c r="I15" s="37">
        <f t="shared" si="2"/>
        <v>0.13952834317254315</v>
      </c>
      <c r="J15" s="38">
        <v>38.299999999999997</v>
      </c>
      <c r="K15" s="39">
        <f t="shared" si="3"/>
        <v>812320</v>
      </c>
      <c r="L15" s="38">
        <f t="shared" si="4"/>
        <v>0.29924171922899356</v>
      </c>
    </row>
    <row r="16" spans="1:12" s="33" customFormat="1" ht="20.149999999999999" customHeight="1" x14ac:dyDescent="0.55000000000000004">
      <c r="A16" s="40"/>
      <c r="B16" s="35">
        <v>27</v>
      </c>
      <c r="C16" s="36">
        <v>269986896</v>
      </c>
      <c r="D16" s="37">
        <f t="shared" si="0"/>
        <v>-0.80021735065921007</v>
      </c>
      <c r="E16" s="38">
        <v>37.1</v>
      </c>
      <c r="F16" s="36">
        <v>269986896</v>
      </c>
      <c r="G16" s="38">
        <f t="shared" si="1"/>
        <v>-1.1488923492361209</v>
      </c>
      <c r="H16" s="36">
        <v>271892428</v>
      </c>
      <c r="I16" s="37">
        <f t="shared" si="2"/>
        <v>-1.132237224512977</v>
      </c>
      <c r="J16" s="38">
        <v>38.299999999999997</v>
      </c>
      <c r="K16" s="39">
        <f t="shared" si="3"/>
        <v>1905532</v>
      </c>
      <c r="L16" s="38">
        <f t="shared" si="4"/>
        <v>0.70578684678088965</v>
      </c>
    </row>
    <row r="17" spans="1:12" s="33" customFormat="1" ht="20.149999999999999" customHeight="1" x14ac:dyDescent="0.55000000000000004">
      <c r="A17" s="40"/>
      <c r="B17" s="35">
        <v>26</v>
      </c>
      <c r="C17" s="36">
        <v>272164806</v>
      </c>
      <c r="D17" s="37">
        <f t="shared" si="0"/>
        <v>2.1728975235158856</v>
      </c>
      <c r="E17" s="38">
        <v>38.5</v>
      </c>
      <c r="F17" s="36">
        <v>273124806</v>
      </c>
      <c r="G17" s="38">
        <f t="shared" si="1"/>
        <v>1.2977901941377326</v>
      </c>
      <c r="H17" s="36">
        <v>275006150</v>
      </c>
      <c r="I17" s="37">
        <f t="shared" si="2"/>
        <v>1.6307020593523021</v>
      </c>
      <c r="J17" s="38">
        <v>39.9</v>
      </c>
      <c r="K17" s="39">
        <f t="shared" si="3"/>
        <v>2841344</v>
      </c>
      <c r="L17" s="38">
        <f t="shared" si="4"/>
        <v>1.0439792130948775</v>
      </c>
    </row>
    <row r="18" spans="1:12" s="33" customFormat="1" ht="20.149999999999999" customHeight="1" x14ac:dyDescent="0.55000000000000004">
      <c r="A18" s="40"/>
      <c r="B18" s="35">
        <v>25</v>
      </c>
      <c r="C18" s="36">
        <v>266376713</v>
      </c>
      <c r="D18" s="37">
        <f t="shared" si="0"/>
        <v>0.5168732113653931</v>
      </c>
      <c r="E18" s="38">
        <v>37.5</v>
      </c>
      <c r="F18" s="36">
        <v>269625631</v>
      </c>
      <c r="G18" s="38">
        <f t="shared" si="1"/>
        <v>1.2591615338172062</v>
      </c>
      <c r="H18" s="36">
        <v>270593575</v>
      </c>
      <c r="I18" s="37">
        <f t="shared" si="2"/>
        <v>1.5284137389050159</v>
      </c>
      <c r="J18" s="38">
        <v>38.9</v>
      </c>
      <c r="K18" s="39">
        <f t="shared" si="3"/>
        <v>4216862</v>
      </c>
      <c r="L18" s="38">
        <f t="shared" si="4"/>
        <v>1.5830445358787799</v>
      </c>
    </row>
    <row r="19" spans="1:12" s="33" customFormat="1" ht="20.149999999999999" customHeight="1" x14ac:dyDescent="0.55000000000000004">
      <c r="A19" s="40"/>
      <c r="B19" s="35">
        <v>24</v>
      </c>
      <c r="C19" s="36">
        <v>265006963</v>
      </c>
      <c r="D19" s="37">
        <f t="shared" si="0"/>
        <v>0.25528751787580006</v>
      </c>
      <c r="E19" s="38">
        <v>36.1</v>
      </c>
      <c r="F19" s="36">
        <v>266272826</v>
      </c>
      <c r="G19" s="38">
        <f t="shared" si="1"/>
        <v>-0.18185176350709753</v>
      </c>
      <c r="H19" s="36">
        <v>266520046</v>
      </c>
      <c r="I19" s="37">
        <f t="shared" si="2"/>
        <v>-1.2333441405203587</v>
      </c>
      <c r="J19" s="38">
        <v>35.9</v>
      </c>
      <c r="K19" s="39">
        <f t="shared" si="3"/>
        <v>1513083</v>
      </c>
      <c r="L19" s="38">
        <f t="shared" si="4"/>
        <v>0.57095971474530649</v>
      </c>
    </row>
    <row r="20" spans="1:12" s="33" customFormat="1" ht="20.149999999999999" customHeight="1" x14ac:dyDescent="0.55000000000000004">
      <c r="A20" s="40"/>
      <c r="B20" s="35">
        <v>23</v>
      </c>
      <c r="C20" s="36">
        <v>264332156</v>
      </c>
      <c r="D20" s="37">
        <f t="shared" si="0"/>
        <v>-3.5634870686735098E-2</v>
      </c>
      <c r="E20" s="38">
        <v>35.5</v>
      </c>
      <c r="F20" s="36">
        <v>266757930</v>
      </c>
      <c r="G20" s="38">
        <f t="shared" si="1"/>
        <v>0.8817372777748318</v>
      </c>
      <c r="H20" s="36">
        <v>269848203</v>
      </c>
      <c r="I20" s="37">
        <f t="shared" si="2"/>
        <v>1.0158269364889208</v>
      </c>
      <c r="J20" s="38">
        <v>37.4</v>
      </c>
      <c r="K20" s="39">
        <f t="shared" si="3"/>
        <v>5516047</v>
      </c>
      <c r="L20" s="38">
        <f t="shared" si="4"/>
        <v>2.0867862175648431</v>
      </c>
    </row>
    <row r="21" spans="1:12" s="33" customFormat="1" ht="20.149999999999999" customHeight="1" x14ac:dyDescent="0.55000000000000004">
      <c r="A21" s="40"/>
      <c r="B21" s="35">
        <v>22</v>
      </c>
      <c r="C21" s="36">
        <v>264426384</v>
      </c>
      <c r="D21" s="37">
        <f t="shared" si="0"/>
        <v>-1.9098687562953529</v>
      </c>
      <c r="E21" s="38">
        <v>34.5</v>
      </c>
      <c r="F21" s="36">
        <v>264426384</v>
      </c>
      <c r="G21" s="38">
        <f t="shared" si="1"/>
        <v>-1.9098687562953529</v>
      </c>
      <c r="H21" s="36">
        <v>267134578</v>
      </c>
      <c r="I21" s="37">
        <f t="shared" si="2"/>
        <v>-2.1791807577760807</v>
      </c>
      <c r="J21" s="38">
        <v>35.299999999999997</v>
      </c>
      <c r="K21" s="39">
        <f t="shared" si="3"/>
        <v>2708194</v>
      </c>
      <c r="L21" s="38">
        <f t="shared" si="4"/>
        <v>1.0241769217704084</v>
      </c>
    </row>
    <row r="22" spans="1:12" s="33" customFormat="1" ht="20.149999999999999" customHeight="1" x14ac:dyDescent="0.55000000000000004">
      <c r="A22" s="40"/>
      <c r="B22" s="35">
        <v>21</v>
      </c>
      <c r="C22" s="36">
        <v>269574911</v>
      </c>
      <c r="D22" s="37">
        <f t="shared" si="0"/>
        <v>-3.5165920503608277</v>
      </c>
      <c r="E22" s="38">
        <v>35.799999999999997</v>
      </c>
      <c r="F22" s="36">
        <v>269574911</v>
      </c>
      <c r="G22" s="38">
        <f t="shared" si="1"/>
        <v>-3.5165920503608277</v>
      </c>
      <c r="H22" s="36">
        <v>273085607</v>
      </c>
      <c r="I22" s="37">
        <f t="shared" si="2"/>
        <v>-1.7366488888304872</v>
      </c>
      <c r="J22" s="38">
        <v>34.9</v>
      </c>
      <c r="K22" s="39">
        <f t="shared" si="3"/>
        <v>3510696</v>
      </c>
      <c r="L22" s="38">
        <f t="shared" si="4"/>
        <v>1.3023081365312961</v>
      </c>
    </row>
    <row r="23" spans="1:12" s="33" customFormat="1" ht="20.149999999999999" customHeight="1" x14ac:dyDescent="0.55000000000000004">
      <c r="A23" s="40"/>
      <c r="B23" s="35">
        <v>20</v>
      </c>
      <c r="C23" s="36">
        <v>279400279</v>
      </c>
      <c r="D23" s="37">
        <f t="shared" si="0"/>
        <v>0.51228622071644736</v>
      </c>
      <c r="E23" s="38">
        <v>38.4</v>
      </c>
      <c r="F23" s="36">
        <v>279400279</v>
      </c>
      <c r="G23" s="38">
        <f t="shared" si="1"/>
        <v>0.51228622071644736</v>
      </c>
      <c r="H23" s="36">
        <v>277911962</v>
      </c>
      <c r="I23" s="37">
        <f t="shared" si="2"/>
        <v>0.72086214158824191</v>
      </c>
      <c r="J23" s="38">
        <v>38.799999999999997</v>
      </c>
      <c r="K23" s="39">
        <f t="shared" si="3"/>
        <v>-1488317</v>
      </c>
      <c r="L23" s="38">
        <f t="shared" si="4"/>
        <v>-0.53268271790093669</v>
      </c>
    </row>
    <row r="24" spans="1:12" s="33" customFormat="1" ht="20.149999999999999" customHeight="1" x14ac:dyDescent="0.55000000000000004">
      <c r="A24" s="40"/>
      <c r="B24" s="35">
        <v>19</v>
      </c>
      <c r="C24" s="36">
        <v>277976245</v>
      </c>
      <c r="D24" s="37">
        <f t="shared" si="0"/>
        <v>9.4490657355802909</v>
      </c>
      <c r="E24" s="38">
        <v>38.1</v>
      </c>
      <c r="F24" s="36">
        <v>277976245</v>
      </c>
      <c r="G24" s="38">
        <f t="shared" si="1"/>
        <v>7.9927027523756067</v>
      </c>
      <c r="H24" s="36">
        <v>275922938</v>
      </c>
      <c r="I24" s="37">
        <f t="shared" si="2"/>
        <v>5.0820228205012512</v>
      </c>
      <c r="J24" s="38">
        <v>38.4</v>
      </c>
      <c r="K24" s="39">
        <f t="shared" si="3"/>
        <v>-2053307</v>
      </c>
      <c r="L24" s="38">
        <f t="shared" si="4"/>
        <v>-0.73866275875479936</v>
      </c>
    </row>
    <row r="25" spans="1:12" s="33" customFormat="1" ht="20.149999999999999" customHeight="1" x14ac:dyDescent="0.55000000000000004">
      <c r="A25" s="40"/>
      <c r="B25" s="35">
        <v>18</v>
      </c>
      <c r="C25" s="36">
        <v>253977723</v>
      </c>
      <c r="D25" s="37">
        <f t="shared" si="0"/>
        <v>1.5782980543958018</v>
      </c>
      <c r="E25" s="38">
        <v>33.9</v>
      </c>
      <c r="F25" s="36">
        <v>257402804</v>
      </c>
      <c r="G25" s="38">
        <f t="shared" si="1"/>
        <v>1.523176165375645</v>
      </c>
      <c r="H25" s="36">
        <v>262578632</v>
      </c>
      <c r="I25" s="37">
        <f t="shared" si="2"/>
        <v>2.2386861273738532</v>
      </c>
      <c r="J25" s="38">
        <v>36.5</v>
      </c>
      <c r="K25" s="39">
        <f t="shared" si="3"/>
        <v>8600909</v>
      </c>
      <c r="L25" s="38">
        <f t="shared" si="4"/>
        <v>3.386481656109658</v>
      </c>
    </row>
    <row r="26" spans="1:12" s="33" customFormat="1" ht="20.149999999999999" customHeight="1" x14ac:dyDescent="0.55000000000000004">
      <c r="A26" s="40"/>
      <c r="B26" s="35">
        <v>17</v>
      </c>
      <c r="C26" s="36">
        <v>250031481</v>
      </c>
      <c r="D26" s="37">
        <f t="shared" si="0"/>
        <v>2.2530265620569452</v>
      </c>
      <c r="E26" s="38">
        <v>30.8</v>
      </c>
      <c r="F26" s="36">
        <v>253540929</v>
      </c>
      <c r="G26" s="38">
        <f t="shared" si="1"/>
        <v>3.6882525509081461</v>
      </c>
      <c r="H26" s="36">
        <v>256829036</v>
      </c>
      <c r="I26" s="37">
        <f t="shared" si="2"/>
        <v>2.4936524273118579</v>
      </c>
      <c r="J26" s="38">
        <v>33.319105986383263</v>
      </c>
      <c r="K26" s="39">
        <f t="shared" si="3"/>
        <v>6797555</v>
      </c>
      <c r="L26" s="38">
        <f t="shared" si="4"/>
        <v>2.7186796529833779</v>
      </c>
    </row>
    <row r="27" spans="1:12" s="33" customFormat="1" ht="20.149999999999999" customHeight="1" x14ac:dyDescent="0.55000000000000004">
      <c r="A27" s="40"/>
      <c r="B27" s="35">
        <v>16</v>
      </c>
      <c r="C27" s="36">
        <v>244522328</v>
      </c>
      <c r="D27" s="37">
        <f t="shared" si="0"/>
        <v>-2.5414342928883826</v>
      </c>
      <c r="E27" s="38">
        <v>29.7</v>
      </c>
      <c r="F27" s="36">
        <v>244522328</v>
      </c>
      <c r="G27" s="38">
        <f t="shared" si="1"/>
        <v>-2.5414342928883826</v>
      </c>
      <c r="H27" s="36">
        <v>250580431</v>
      </c>
      <c r="I27" s="37">
        <f t="shared" si="2"/>
        <v>-0.44108203916863431</v>
      </c>
      <c r="J27" s="38">
        <v>31.9</v>
      </c>
      <c r="K27" s="39">
        <f t="shared" si="3"/>
        <v>6058103</v>
      </c>
      <c r="L27" s="38">
        <f t="shared" si="4"/>
        <v>2.4775254879791588</v>
      </c>
    </row>
    <row r="28" spans="1:12" s="33" customFormat="1" ht="20.149999999999999" customHeight="1" x14ac:dyDescent="0.55000000000000004">
      <c r="A28" s="40"/>
      <c r="B28" s="35">
        <v>15</v>
      </c>
      <c r="C28" s="36">
        <v>250898755</v>
      </c>
      <c r="D28" s="37">
        <f t="shared" si="0"/>
        <v>-4.0008812678653101</v>
      </c>
      <c r="E28" s="38">
        <v>31.2</v>
      </c>
      <c r="F28" s="36">
        <v>250898755</v>
      </c>
      <c r="G28" s="38">
        <f t="shared" si="1"/>
        <v>-4.0008812678653101</v>
      </c>
      <c r="H28" s="36">
        <v>251690593</v>
      </c>
      <c r="I28" s="37">
        <f t="shared" si="2"/>
        <v>-4.7238312111827128</v>
      </c>
      <c r="J28" s="38">
        <v>31.8</v>
      </c>
      <c r="K28" s="39">
        <f t="shared" si="3"/>
        <v>791838</v>
      </c>
      <c r="L28" s="38">
        <f t="shared" si="4"/>
        <v>0.31560060949684665</v>
      </c>
    </row>
    <row r="29" spans="1:12" s="33" customFormat="1" ht="20.149999999999999" customHeight="1" x14ac:dyDescent="0.55000000000000004">
      <c r="A29" s="40"/>
      <c r="B29" s="35">
        <v>14</v>
      </c>
      <c r="C29" s="36">
        <v>261355269</v>
      </c>
      <c r="D29" s="37">
        <f t="shared" si="0"/>
        <v>-5.26311903272763</v>
      </c>
      <c r="E29" s="38">
        <v>31.3</v>
      </c>
      <c r="F29" s="36">
        <v>261355269</v>
      </c>
      <c r="G29" s="38">
        <f t="shared" si="1"/>
        <v>-3.1927502236291332</v>
      </c>
      <c r="H29" s="36">
        <v>264169515</v>
      </c>
      <c r="I29" s="37">
        <f t="shared" si="2"/>
        <v>-2.0611383789529043</v>
      </c>
      <c r="J29" s="38">
        <v>31.7</v>
      </c>
      <c r="K29" s="39">
        <f t="shared" si="3"/>
        <v>2814246</v>
      </c>
      <c r="L29" s="38">
        <f t="shared" si="4"/>
        <v>1.0767894639231474</v>
      </c>
    </row>
    <row r="30" spans="1:12" s="33" customFormat="1" ht="20.149999999999999" customHeight="1" x14ac:dyDescent="0.55000000000000004">
      <c r="A30" s="40"/>
      <c r="B30" s="35">
        <v>13</v>
      </c>
      <c r="C30" s="36">
        <v>275874893</v>
      </c>
      <c r="D30" s="37">
        <f t="shared" si="0"/>
        <v>2.7684219932204428</v>
      </c>
      <c r="E30" s="38">
        <v>32.4</v>
      </c>
      <c r="F30" s="36">
        <v>269974893</v>
      </c>
      <c r="G30" s="38">
        <f t="shared" si="1"/>
        <v>2.1598771195527888E-3</v>
      </c>
      <c r="H30" s="36">
        <v>269729003</v>
      </c>
      <c r="I30" s="37">
        <f t="shared" si="2"/>
        <v>-2.1340416349442251</v>
      </c>
      <c r="J30" s="38">
        <v>31.6</v>
      </c>
      <c r="K30" s="39">
        <f t="shared" si="3"/>
        <v>-6145890</v>
      </c>
      <c r="L30" s="38">
        <f t="shared" si="4"/>
        <v>-2.2277815618400623</v>
      </c>
    </row>
    <row r="31" spans="1:12" s="33" customFormat="1" ht="20.149999999999999" customHeight="1" x14ac:dyDescent="0.55000000000000004">
      <c r="A31" s="40"/>
      <c r="B31" s="35">
        <v>12</v>
      </c>
      <c r="C31" s="36">
        <v>268443251</v>
      </c>
      <c r="D31" s="37">
        <f t="shared" si="0"/>
        <v>-6.1040640071231849</v>
      </c>
      <c r="E31" s="38">
        <v>31.7</v>
      </c>
      <c r="F31" s="36">
        <v>269969062</v>
      </c>
      <c r="G31" s="38">
        <f t="shared" si="1"/>
        <v>-4.9051219497332141</v>
      </c>
      <c r="H31" s="36">
        <v>275610649</v>
      </c>
      <c r="I31" s="37">
        <f t="shared" si="2"/>
        <v>-3.7492066513601259</v>
      </c>
      <c r="J31" s="38">
        <v>31</v>
      </c>
      <c r="K31" s="39">
        <f t="shared" si="3"/>
        <v>7167398</v>
      </c>
      <c r="L31" s="38">
        <f t="shared" si="4"/>
        <v>2.6699862906965017</v>
      </c>
    </row>
    <row r="32" spans="1:12" s="33" customFormat="1" ht="20.149999999999999" customHeight="1" x14ac:dyDescent="0.55000000000000004">
      <c r="A32" s="40"/>
      <c r="B32" s="35">
        <v>11</v>
      </c>
      <c r="C32" s="36">
        <v>285894430</v>
      </c>
      <c r="D32" s="37">
        <f t="shared" si="0"/>
        <v>-4.8335137903485474</v>
      </c>
      <c r="E32" s="38">
        <v>32.200000000000003</v>
      </c>
      <c r="F32" s="36">
        <v>283894430</v>
      </c>
      <c r="G32" s="38">
        <f t="shared" si="1"/>
        <v>-1.8140991363168411</v>
      </c>
      <c r="H32" s="36">
        <v>286346366</v>
      </c>
      <c r="I32" s="37">
        <f t="shared" si="2"/>
        <v>-0.95786323938085616</v>
      </c>
      <c r="J32" s="38">
        <v>29.8</v>
      </c>
      <c r="K32" s="39">
        <f t="shared" si="3"/>
        <v>451936</v>
      </c>
      <c r="L32" s="38">
        <f t="shared" si="4"/>
        <v>0.15807793107406815</v>
      </c>
    </row>
    <row r="33" spans="1:12" s="33" customFormat="1" ht="20.149999999999999" customHeight="1" x14ac:dyDescent="0.55000000000000004">
      <c r="A33" s="40"/>
      <c r="B33" s="35">
        <v>10</v>
      </c>
      <c r="C33" s="36">
        <v>300415032</v>
      </c>
      <c r="D33" s="37">
        <f t="shared" si="0"/>
        <v>4.0201149877906062</v>
      </c>
      <c r="E33" s="38">
        <v>34.700000000000003</v>
      </c>
      <c r="F33" s="36">
        <v>289139711</v>
      </c>
      <c r="G33" s="38">
        <f t="shared" si="1"/>
        <v>-1.3191042169763705</v>
      </c>
      <c r="H33" s="36">
        <v>289115699</v>
      </c>
      <c r="I33" s="37">
        <f t="shared" si="2"/>
        <v>-1.3039919309214696</v>
      </c>
      <c r="J33" s="38">
        <v>29.5</v>
      </c>
      <c r="K33" s="39">
        <f t="shared" si="3"/>
        <v>-11299333</v>
      </c>
      <c r="L33" s="38">
        <f t="shared" si="4"/>
        <v>-3.7612408822471974</v>
      </c>
    </row>
    <row r="34" spans="1:12" s="33" customFormat="1" ht="20.149999999999999" customHeight="1" x14ac:dyDescent="0.55000000000000004">
      <c r="A34" s="40"/>
      <c r="B34" s="35">
        <v>9</v>
      </c>
      <c r="C34" s="36">
        <v>288804749</v>
      </c>
      <c r="D34" s="37">
        <f t="shared" si="0"/>
        <v>12.32010974023197</v>
      </c>
      <c r="E34" s="38">
        <v>30.2</v>
      </c>
      <c r="F34" s="36">
        <v>293004749</v>
      </c>
      <c r="G34" s="38">
        <f t="shared" si="1"/>
        <v>6.1620956315991293</v>
      </c>
      <c r="H34" s="36">
        <v>292935555</v>
      </c>
      <c r="I34" s="37">
        <f t="shared" si="2"/>
        <v>6.1151667332779454</v>
      </c>
      <c r="J34" s="38">
        <v>26.1</v>
      </c>
      <c r="K34" s="39">
        <f t="shared" si="3"/>
        <v>4130806</v>
      </c>
      <c r="L34" s="38">
        <f t="shared" si="4"/>
        <v>1.430310967635785</v>
      </c>
    </row>
    <row r="35" spans="1:12" s="33" customFormat="1" ht="20.149999999999999" customHeight="1" x14ac:dyDescent="0.55000000000000004">
      <c r="A35" s="40"/>
      <c r="B35" s="35">
        <v>8</v>
      </c>
      <c r="C35" s="36">
        <v>257126484</v>
      </c>
      <c r="D35" s="37">
        <f t="shared" si="0"/>
        <v>17.326748964523546</v>
      </c>
      <c r="E35" s="38">
        <v>27.3</v>
      </c>
      <c r="F35" s="36">
        <v>275997518</v>
      </c>
      <c r="G35" s="38">
        <f t="shared" si="1"/>
        <v>13.81789320550017</v>
      </c>
      <c r="H35" s="36">
        <v>276054370</v>
      </c>
      <c r="I35" s="37">
        <f t="shared" si="2"/>
        <v>13.461069609937908</v>
      </c>
      <c r="J35" s="38">
        <v>19.7</v>
      </c>
      <c r="K35" s="39">
        <f t="shared" si="3"/>
        <v>18927886</v>
      </c>
      <c r="L35" s="38">
        <f t="shared" si="4"/>
        <v>7.3613132749094801</v>
      </c>
    </row>
    <row r="36" spans="1:12" s="33" customFormat="1" ht="20.149999999999999" customHeight="1" x14ac:dyDescent="0.55000000000000004">
      <c r="A36" s="40"/>
      <c r="B36" s="35">
        <v>7</v>
      </c>
      <c r="C36" s="36">
        <v>219154188</v>
      </c>
      <c r="D36" s="37">
        <f t="shared" si="0"/>
        <v>-25.360298774613227</v>
      </c>
      <c r="E36" s="38">
        <v>12.6</v>
      </c>
      <c r="F36" s="36">
        <v>242490447</v>
      </c>
      <c r="G36" s="38">
        <f t="shared" si="1"/>
        <v>-9.5335475262891549</v>
      </c>
      <c r="H36" s="36">
        <v>243303162</v>
      </c>
      <c r="I36" s="37">
        <f t="shared" si="2"/>
        <v>-11.236575002869813</v>
      </c>
      <c r="J36" s="38">
        <v>14.4</v>
      </c>
      <c r="K36" s="39">
        <f t="shared" si="3"/>
        <v>24148974</v>
      </c>
      <c r="L36" s="38">
        <f t="shared" si="4"/>
        <v>11.019170667183417</v>
      </c>
    </row>
    <row r="37" spans="1:12" s="33" customFormat="1" ht="20.149999999999999" customHeight="1" x14ac:dyDescent="0.55000000000000004">
      <c r="A37" s="40"/>
      <c r="B37" s="35">
        <v>6</v>
      </c>
      <c r="C37" s="36">
        <v>293616111</v>
      </c>
      <c r="D37" s="37">
        <f t="shared" si="0"/>
        <v>-0.5313462140633618</v>
      </c>
      <c r="E37" s="38">
        <v>30.8</v>
      </c>
      <c r="F37" s="36">
        <v>268044607</v>
      </c>
      <c r="G37" s="38">
        <f t="shared" si="1"/>
        <v>-9.1942328298516145</v>
      </c>
      <c r="H37" s="36">
        <v>274102945</v>
      </c>
      <c r="I37" s="37">
        <f t="shared" si="2"/>
        <v>-7.1217806162026562</v>
      </c>
      <c r="J37" s="38">
        <v>28.2</v>
      </c>
      <c r="K37" s="39">
        <f t="shared" si="3"/>
        <v>-19513166</v>
      </c>
      <c r="L37" s="38">
        <f t="shared" si="4"/>
        <v>-6.6458090237425704</v>
      </c>
    </row>
    <row r="38" spans="1:12" s="33" customFormat="1" ht="20.149999999999999" customHeight="1" x14ac:dyDescent="0.55000000000000004">
      <c r="A38" s="40"/>
      <c r="B38" s="35">
        <v>5</v>
      </c>
      <c r="C38" s="36">
        <v>295184563</v>
      </c>
      <c r="D38" s="37">
        <f t="shared" si="0"/>
        <v>1.67122200179179</v>
      </c>
      <c r="E38" s="38">
        <v>31.3</v>
      </c>
      <c r="F38" s="36">
        <v>295184563</v>
      </c>
      <c r="G38" s="38">
        <f t="shared" si="1"/>
        <v>2.0701719060160855</v>
      </c>
      <c r="H38" s="36">
        <v>295120801</v>
      </c>
      <c r="I38" s="37">
        <f t="shared" si="2"/>
        <v>1.2312456951882922</v>
      </c>
      <c r="J38" s="38">
        <v>31.3</v>
      </c>
      <c r="K38" s="39">
        <f t="shared" si="3"/>
        <v>-63762</v>
      </c>
      <c r="L38" s="38">
        <f t="shared" si="4"/>
        <v>-2.1600723070332103E-2</v>
      </c>
    </row>
    <row r="39" spans="1:12" s="33" customFormat="1" ht="20.149999999999999" customHeight="1" x14ac:dyDescent="0.55000000000000004">
      <c r="A39" s="40"/>
      <c r="B39" s="35">
        <v>4</v>
      </c>
      <c r="C39" s="36">
        <v>290332463</v>
      </c>
      <c r="D39" s="37">
        <f t="shared" si="0"/>
        <v>8.6743474082756222</v>
      </c>
      <c r="E39" s="38">
        <v>32.1</v>
      </c>
      <c r="F39" s="36">
        <v>289197674</v>
      </c>
      <c r="G39" s="38">
        <f t="shared" si="1"/>
        <v>2.7322931706823113</v>
      </c>
      <c r="H39" s="36">
        <v>291531334</v>
      </c>
      <c r="I39" s="37">
        <f t="shared" si="2"/>
        <v>3.3465126564300078</v>
      </c>
      <c r="J39" s="38">
        <v>32.799999999999997</v>
      </c>
      <c r="K39" s="39">
        <f t="shared" si="3"/>
        <v>1198871</v>
      </c>
      <c r="L39" s="38">
        <f t="shared" si="4"/>
        <v>0.41293039972591694</v>
      </c>
    </row>
    <row r="40" spans="1:12" s="33" customFormat="1" ht="20.149999999999999" customHeight="1" x14ac:dyDescent="0.55000000000000004">
      <c r="A40" s="40"/>
      <c r="B40" s="35">
        <v>3</v>
      </c>
      <c r="C40" s="36">
        <v>267158230</v>
      </c>
      <c r="D40" s="37">
        <f t="shared" si="0"/>
        <v>3.8545432148494143</v>
      </c>
      <c r="E40" s="38">
        <v>31.8</v>
      </c>
      <c r="F40" s="36">
        <v>281506102</v>
      </c>
      <c r="G40" s="38">
        <f t="shared" si="1"/>
        <v>8.5558713235362376</v>
      </c>
      <c r="H40" s="36">
        <v>282091119</v>
      </c>
      <c r="I40" s="37">
        <f t="shared" si="2"/>
        <v>7.8879154677957075</v>
      </c>
      <c r="J40" s="38">
        <v>34</v>
      </c>
      <c r="K40" s="39">
        <f t="shared" si="3"/>
        <v>14932889</v>
      </c>
      <c r="L40" s="38">
        <f t="shared" si="4"/>
        <v>5.5895298452905608</v>
      </c>
    </row>
    <row r="41" spans="1:12" s="33" customFormat="1" ht="20.149999999999999" customHeight="1" x14ac:dyDescent="0.55000000000000004">
      <c r="A41" s="40" t="s">
        <v>2</v>
      </c>
      <c r="B41" s="35">
        <v>2</v>
      </c>
      <c r="C41" s="36">
        <v>257242699</v>
      </c>
      <c r="D41" s="37">
        <f t="shared" si="0"/>
        <v>8.3971254651453648</v>
      </c>
      <c r="E41" s="38">
        <v>33.6</v>
      </c>
      <c r="F41" s="36">
        <v>259319094</v>
      </c>
      <c r="G41" s="38">
        <f t="shared" si="1"/>
        <v>5.1258202605373384</v>
      </c>
      <c r="H41" s="36">
        <v>261466836</v>
      </c>
      <c r="I41" s="37">
        <f t="shared" si="2"/>
        <v>5.3654988094787655</v>
      </c>
      <c r="J41" s="38">
        <v>34.4</v>
      </c>
      <c r="K41" s="39">
        <f t="shared" si="3"/>
        <v>4224137</v>
      </c>
      <c r="L41" s="38">
        <f t="shared" si="4"/>
        <v>1.6420823667380353</v>
      </c>
    </row>
    <row r="42" spans="1:12" s="33" customFormat="1" ht="20.149999999999999" customHeight="1" x14ac:dyDescent="0.55000000000000004">
      <c r="A42" s="40" t="s">
        <v>13</v>
      </c>
      <c r="B42" s="35" t="s">
        <v>3</v>
      </c>
      <c r="C42" s="36">
        <v>237315056</v>
      </c>
      <c r="D42" s="37">
        <f t="shared" si="0"/>
        <v>9.3954768149037875</v>
      </c>
      <c r="E42" s="38">
        <v>33.200000000000003</v>
      </c>
      <c r="F42" s="36">
        <v>246674978</v>
      </c>
      <c r="G42" s="38">
        <f t="shared" si="1"/>
        <v>7.1822782634945952</v>
      </c>
      <c r="H42" s="36">
        <v>248152231</v>
      </c>
      <c r="I42" s="37">
        <f t="shared" si="2"/>
        <v>6.635632760787999</v>
      </c>
      <c r="J42" s="38">
        <v>34.200000000000003</v>
      </c>
      <c r="K42" s="39">
        <f t="shared" si="3"/>
        <v>10837175</v>
      </c>
      <c r="L42" s="38">
        <f t="shared" si="4"/>
        <v>4.5665770990947996</v>
      </c>
    </row>
    <row r="43" spans="1:12" s="33" customFormat="1" ht="20.149999999999999" customHeight="1" x14ac:dyDescent="0.55000000000000004">
      <c r="A43" s="40"/>
      <c r="B43" s="35">
        <v>63</v>
      </c>
      <c r="C43" s="36">
        <v>216933152</v>
      </c>
      <c r="D43" s="37">
        <f t="shared" si="0"/>
        <v>6.1385713173047805</v>
      </c>
      <c r="E43" s="38">
        <v>32.9</v>
      </c>
      <c r="F43" s="36">
        <v>230145302</v>
      </c>
      <c r="G43" s="38">
        <f t="shared" si="1"/>
        <v>5.4923273174297833</v>
      </c>
      <c r="H43" s="36">
        <v>232710422</v>
      </c>
      <c r="I43" s="37">
        <f t="shared" si="2"/>
        <v>5.6425599567766511</v>
      </c>
      <c r="J43" s="38">
        <v>36</v>
      </c>
      <c r="K43" s="39">
        <f t="shared" si="3"/>
        <v>15777270</v>
      </c>
      <c r="L43" s="38">
        <f t="shared" si="4"/>
        <v>7.2728717831011824</v>
      </c>
    </row>
    <row r="44" spans="1:12" s="33" customFormat="1" ht="20.149999999999999" customHeight="1" x14ac:dyDescent="0.55000000000000004">
      <c r="A44" s="40"/>
      <c r="B44" s="35">
        <v>62</v>
      </c>
      <c r="C44" s="36">
        <v>204386727</v>
      </c>
      <c r="D44" s="37">
        <f t="shared" si="0"/>
        <v>1.486950892444284</v>
      </c>
      <c r="E44" s="38">
        <v>34</v>
      </c>
      <c r="F44" s="36">
        <v>218163072</v>
      </c>
      <c r="G44" s="38">
        <f t="shared" si="1"/>
        <v>7.4727590737830809</v>
      </c>
      <c r="H44" s="36">
        <v>220280938</v>
      </c>
      <c r="I44" s="37">
        <f t="shared" si="2"/>
        <v>7.7526619301776236</v>
      </c>
      <c r="J44" s="38">
        <v>36.6</v>
      </c>
      <c r="K44" s="39">
        <f t="shared" si="3"/>
        <v>15894211</v>
      </c>
      <c r="L44" s="38">
        <f t="shared" si="4"/>
        <v>7.7765377592254312</v>
      </c>
    </row>
    <row r="45" spans="1:12" s="33" customFormat="1" ht="20.149999999999999" customHeight="1" x14ac:dyDescent="0.55000000000000004">
      <c r="A45" s="40"/>
      <c r="B45" s="35">
        <v>61</v>
      </c>
      <c r="C45" s="36">
        <v>201392125</v>
      </c>
      <c r="D45" s="37">
        <f t="shared" si="0"/>
        <v>8.5139810186970095</v>
      </c>
      <c r="E45" s="38">
        <v>35.799999999999997</v>
      </c>
      <c r="F45" s="36">
        <v>202993832</v>
      </c>
      <c r="G45" s="38">
        <f t="shared" si="1"/>
        <v>6.7448414618985169</v>
      </c>
      <c r="H45" s="36">
        <v>204432015</v>
      </c>
      <c r="I45" s="37">
        <f t="shared" si="2"/>
        <v>7.0847881955477447</v>
      </c>
      <c r="J45" s="38">
        <v>36</v>
      </c>
      <c r="K45" s="39">
        <f t="shared" si="3"/>
        <v>3039890</v>
      </c>
      <c r="L45" s="38">
        <f t="shared" si="4"/>
        <v>1.5094383655766084</v>
      </c>
    </row>
    <row r="46" spans="1:12" s="33" customFormat="1" ht="20.149999999999999" customHeight="1" x14ac:dyDescent="0.55000000000000004">
      <c r="A46" s="40"/>
      <c r="B46" s="35">
        <v>60</v>
      </c>
      <c r="C46" s="36">
        <v>185590947</v>
      </c>
      <c r="D46" s="37">
        <f t="shared" si="0"/>
        <v>9.8198674008348661</v>
      </c>
      <c r="E46" s="38">
        <v>33.4</v>
      </c>
      <c r="F46" s="36">
        <v>190167346</v>
      </c>
      <c r="G46" s="38">
        <f t="shared" si="1"/>
        <v>9.0567038659761891</v>
      </c>
      <c r="H46" s="36">
        <v>190906681</v>
      </c>
      <c r="I46" s="37">
        <f t="shared" si="2"/>
        <v>8.5788743856514742</v>
      </c>
      <c r="J46" s="38">
        <v>35.4</v>
      </c>
      <c r="K46" s="39">
        <f t="shared" si="3"/>
        <v>5315734</v>
      </c>
      <c r="L46" s="38">
        <f t="shared" si="4"/>
        <v>2.8642205268773155</v>
      </c>
    </row>
    <row r="47" spans="1:12" s="33" customFormat="1" ht="20.149999999999999" customHeight="1" x14ac:dyDescent="0.55000000000000004">
      <c r="A47" s="40"/>
      <c r="B47" s="35">
        <v>59</v>
      </c>
      <c r="C47" s="36">
        <v>168995785</v>
      </c>
      <c r="D47" s="37">
        <f t="shared" si="0"/>
        <v>5.9593182437523495</v>
      </c>
      <c r="E47" s="38">
        <v>31.7</v>
      </c>
      <c r="F47" s="36">
        <v>174374742</v>
      </c>
      <c r="G47" s="38">
        <f t="shared" si="1"/>
        <v>6.8932560618542453</v>
      </c>
      <c r="H47" s="36">
        <v>175823043</v>
      </c>
      <c r="I47" s="37">
        <f t="shared" si="2"/>
        <v>6.3613667551154975</v>
      </c>
      <c r="J47" s="38">
        <v>34.1</v>
      </c>
      <c r="K47" s="39">
        <f t="shared" si="3"/>
        <v>6827258</v>
      </c>
      <c r="L47" s="38">
        <f t="shared" si="4"/>
        <v>4.0398983915486415</v>
      </c>
    </row>
    <row r="48" spans="1:12" s="33" customFormat="1" ht="20.149999999999999" customHeight="1" x14ac:dyDescent="0.55000000000000004">
      <c r="A48" s="40"/>
      <c r="B48" s="35">
        <v>58</v>
      </c>
      <c r="C48" s="36">
        <v>159491197</v>
      </c>
      <c r="D48" s="37">
        <f t="shared" si="0"/>
        <v>5.4609462082921851</v>
      </c>
      <c r="E48" s="38">
        <v>30.3</v>
      </c>
      <c r="F48" s="36">
        <v>163129788</v>
      </c>
      <c r="G48" s="38">
        <f t="shared" si="1"/>
        <v>7.4881652167397164</v>
      </c>
      <c r="H48" s="36">
        <v>165307243</v>
      </c>
      <c r="I48" s="37">
        <f t="shared" si="2"/>
        <v>8.0446283064562181</v>
      </c>
      <c r="J48" s="38">
        <v>32.9</v>
      </c>
      <c r="K48" s="39">
        <f t="shared" si="3"/>
        <v>5816046</v>
      </c>
      <c r="L48" s="38">
        <f t="shared" si="4"/>
        <v>3.6466250861481719</v>
      </c>
    </row>
    <row r="49" spans="1:12" s="33" customFormat="1" ht="20.149999999999999" customHeight="1" x14ac:dyDescent="0.55000000000000004">
      <c r="A49" s="40"/>
      <c r="B49" s="35">
        <v>57</v>
      </c>
      <c r="C49" s="36">
        <v>151232473</v>
      </c>
      <c r="D49" s="37">
        <f t="shared" si="0"/>
        <v>11.244330203198729</v>
      </c>
      <c r="E49" s="38">
        <v>29.1</v>
      </c>
      <c r="F49" s="36">
        <v>151765348</v>
      </c>
      <c r="G49" s="38">
        <f t="shared" si="1"/>
        <v>8.5394695278882438</v>
      </c>
      <c r="H49" s="36">
        <v>152999039</v>
      </c>
      <c r="I49" s="37">
        <f t="shared" si="2"/>
        <v>8.9550279813935987</v>
      </c>
      <c r="J49" s="38">
        <v>30.7</v>
      </c>
      <c r="K49" s="39">
        <f t="shared" si="3"/>
        <v>1766566</v>
      </c>
      <c r="L49" s="38">
        <f t="shared" si="4"/>
        <v>1.1681128827404681</v>
      </c>
    </row>
    <row r="50" spans="1:12" s="33" customFormat="1" ht="20.149999999999999" customHeight="1" x14ac:dyDescent="0.55000000000000004">
      <c r="A50" s="40"/>
      <c r="B50" s="35">
        <v>56</v>
      </c>
      <c r="C50" s="36">
        <v>135946230</v>
      </c>
      <c r="D50" s="37">
        <f t="shared" si="0"/>
        <v>15.144784627925361</v>
      </c>
      <c r="E50" s="38">
        <v>26.7</v>
      </c>
      <c r="F50" s="36">
        <v>139825032</v>
      </c>
      <c r="G50" s="38">
        <f t="shared" si="1"/>
        <v>11.060435775077252</v>
      </c>
      <c r="H50" s="36">
        <v>140424028</v>
      </c>
      <c r="I50" s="37">
        <f t="shared" si="2"/>
        <v>10.557695691625142</v>
      </c>
      <c r="J50" s="38">
        <v>28.3</v>
      </c>
      <c r="K50" s="39">
        <f t="shared" si="3"/>
        <v>4477798</v>
      </c>
      <c r="L50" s="38">
        <f t="shared" si="4"/>
        <v>3.2938007916806518</v>
      </c>
    </row>
    <row r="51" spans="1:12" s="33" customFormat="1" ht="20.149999999999999" customHeight="1" x14ac:dyDescent="0.55000000000000004">
      <c r="A51" s="40"/>
      <c r="B51" s="35">
        <v>55</v>
      </c>
      <c r="C51" s="36">
        <v>118065469</v>
      </c>
      <c r="D51" s="37">
        <f t="shared" si="0"/>
        <v>10.965332242691588</v>
      </c>
      <c r="E51" s="38">
        <v>25</v>
      </c>
      <c r="F51" s="36">
        <v>125899949</v>
      </c>
      <c r="G51" s="38">
        <f t="shared" si="1"/>
        <v>12.174783209001632</v>
      </c>
      <c r="H51" s="36">
        <v>127014250</v>
      </c>
      <c r="I51" s="37">
        <f t="shared" si="2"/>
        <v>12.2760303610888</v>
      </c>
      <c r="J51" s="38">
        <v>26.6</v>
      </c>
      <c r="K51" s="39">
        <f t="shared" si="3"/>
        <v>8948781</v>
      </c>
      <c r="L51" s="38">
        <f t="shared" si="4"/>
        <v>7.5795074341338529</v>
      </c>
    </row>
    <row r="52" spans="1:12" s="33" customFormat="1" ht="20.149999999999999" customHeight="1" x14ac:dyDescent="0.55000000000000004">
      <c r="A52" s="40"/>
      <c r="B52" s="35">
        <v>54</v>
      </c>
      <c r="C52" s="36">
        <v>106398518</v>
      </c>
      <c r="D52" s="37">
        <f t="shared" si="0"/>
        <v>9.5239887331185713</v>
      </c>
      <c r="E52" s="38">
        <v>23.7</v>
      </c>
      <c r="F52" s="36">
        <v>112235518</v>
      </c>
      <c r="G52" s="38">
        <f t="shared" si="1"/>
        <v>9.4139595638833384</v>
      </c>
      <c r="H52" s="36">
        <v>113126773</v>
      </c>
      <c r="I52" s="37">
        <f t="shared" si="2"/>
        <v>9.4285752093687734</v>
      </c>
      <c r="J52" s="38">
        <v>26.9</v>
      </c>
      <c r="K52" s="39">
        <f t="shared" si="3"/>
        <v>6728255</v>
      </c>
      <c r="L52" s="38">
        <f t="shared" si="4"/>
        <v>6.3236360115467019</v>
      </c>
    </row>
    <row r="53" spans="1:12" s="33" customFormat="1" ht="20.149999999999999" customHeight="1" x14ac:dyDescent="0.55000000000000004">
      <c r="A53" s="40"/>
      <c r="B53" s="35">
        <v>53</v>
      </c>
      <c r="C53" s="36">
        <v>97146314</v>
      </c>
      <c r="D53" s="37">
        <f t="shared" si="0"/>
        <v>11.718299307658356</v>
      </c>
      <c r="E53" s="38">
        <v>25.2</v>
      </c>
      <c r="F53" s="36">
        <v>102578792</v>
      </c>
      <c r="G53" s="38">
        <f t="shared" si="1"/>
        <v>9.2908129601977407</v>
      </c>
      <c r="H53" s="36">
        <v>103379554</v>
      </c>
      <c r="I53" s="37">
        <f t="shared" si="2"/>
        <v>9.8206644608035418</v>
      </c>
      <c r="J53" s="38">
        <v>27.3</v>
      </c>
      <c r="K53" s="39">
        <f t="shared" si="3"/>
        <v>6233240</v>
      </c>
      <c r="L53" s="38">
        <f t="shared" si="4"/>
        <v>6.4163422608087846</v>
      </c>
    </row>
    <row r="54" spans="1:12" s="33" customFormat="1" ht="20.149999999999999" customHeight="1" x14ac:dyDescent="0.55000000000000004">
      <c r="A54" s="40"/>
      <c r="B54" s="35">
        <v>52</v>
      </c>
      <c r="C54" s="36">
        <v>86956492</v>
      </c>
      <c r="D54" s="37">
        <f t="shared" si="0"/>
        <v>18.392451027647354</v>
      </c>
      <c r="E54" s="38">
        <v>26.8</v>
      </c>
      <c r="F54" s="36">
        <v>93858568</v>
      </c>
      <c r="G54" s="38">
        <f t="shared" si="1"/>
        <v>13.266666286933145</v>
      </c>
      <c r="H54" s="36">
        <v>94134883</v>
      </c>
      <c r="I54" s="37">
        <f t="shared" si="2"/>
        <v>12.605523025761727</v>
      </c>
      <c r="J54" s="38">
        <v>28.7</v>
      </c>
      <c r="K54" s="39">
        <f t="shared" si="3"/>
        <v>7178391</v>
      </c>
      <c r="L54" s="38">
        <f t="shared" si="4"/>
        <v>8.2551524732621466</v>
      </c>
    </row>
    <row r="55" spans="1:12" s="33" customFormat="1" ht="20.149999999999999" customHeight="1" x14ac:dyDescent="0.55000000000000004">
      <c r="A55" s="40"/>
      <c r="B55" s="35">
        <v>51</v>
      </c>
      <c r="C55" s="36">
        <v>73447666</v>
      </c>
      <c r="D55" s="37">
        <f t="shared" si="0"/>
        <v>5.8790027625279038</v>
      </c>
      <c r="E55" s="38">
        <v>27.5</v>
      </c>
      <c r="F55" s="36">
        <v>82865128</v>
      </c>
      <c r="G55" s="38">
        <f t="shared" si="1"/>
        <v>14.813965984442447</v>
      </c>
      <c r="H55" s="36">
        <v>83597039</v>
      </c>
      <c r="I55" s="37">
        <f t="shared" si="2"/>
        <v>14.744388282519424</v>
      </c>
      <c r="J55" s="38">
        <v>30.5</v>
      </c>
      <c r="K55" s="39">
        <f t="shared" si="3"/>
        <v>10149373</v>
      </c>
      <c r="L55" s="38">
        <f t="shared" si="4"/>
        <v>13.81850990336439</v>
      </c>
    </row>
    <row r="56" spans="1:12" s="33" customFormat="1" ht="20.149999999999999" customHeight="1" x14ac:dyDescent="0.55000000000000004">
      <c r="A56" s="40"/>
      <c r="B56" s="35">
        <v>50</v>
      </c>
      <c r="C56" s="36">
        <v>69369435</v>
      </c>
      <c r="D56" s="37">
        <f t="shared" si="0"/>
        <v>29.589377851218387</v>
      </c>
      <c r="E56" s="38">
        <v>29.6</v>
      </c>
      <c r="F56" s="36">
        <v>72173387</v>
      </c>
      <c r="G56" s="38">
        <f t="shared" si="1"/>
        <v>10.623047988362089</v>
      </c>
      <c r="H56" s="36">
        <v>72855013</v>
      </c>
      <c r="I56" s="37">
        <f t="shared" si="2"/>
        <v>9.996240002920544</v>
      </c>
      <c r="J56" s="38">
        <v>30.2</v>
      </c>
      <c r="K56" s="39">
        <f t="shared" si="3"/>
        <v>3485578</v>
      </c>
      <c r="L56" s="38">
        <f t="shared" si="4"/>
        <v>5.0246596357603321</v>
      </c>
    </row>
    <row r="57" spans="1:12" s="33" customFormat="1" ht="20.149999999999999" customHeight="1" x14ac:dyDescent="0.55000000000000004">
      <c r="A57" s="40"/>
      <c r="B57" s="35">
        <v>49</v>
      </c>
      <c r="C57" s="36">
        <v>53530186</v>
      </c>
      <c r="D57" s="37">
        <f t="shared" si="0"/>
        <v>20.562482725368397</v>
      </c>
      <c r="E57" s="38">
        <v>28.6</v>
      </c>
      <c r="F57" s="36">
        <v>65242631</v>
      </c>
      <c r="G57" s="38">
        <f t="shared" si="1"/>
        <v>29.397828528611257</v>
      </c>
      <c r="H57" s="36">
        <v>66234094</v>
      </c>
      <c r="I57" s="37">
        <f t="shared" si="2"/>
        <v>29.271406938117764</v>
      </c>
      <c r="J57" s="38">
        <v>31.9</v>
      </c>
      <c r="K57" s="39">
        <f t="shared" si="3"/>
        <v>12703908</v>
      </c>
      <c r="L57" s="38">
        <f t="shared" si="4"/>
        <v>23.732232127868937</v>
      </c>
    </row>
    <row r="58" spans="1:12" s="33" customFormat="1" ht="20.149999999999999" customHeight="1" x14ac:dyDescent="0.55000000000000004">
      <c r="A58" s="40"/>
      <c r="B58" s="35">
        <v>48</v>
      </c>
      <c r="C58" s="36">
        <v>44400368</v>
      </c>
      <c r="D58" s="37">
        <f t="shared" si="0"/>
        <v>29.74298128432099</v>
      </c>
      <c r="E58" s="38">
        <v>29.1</v>
      </c>
      <c r="F58" s="36">
        <v>50420190</v>
      </c>
      <c r="G58" s="38">
        <f t="shared" si="1"/>
        <v>23.261342005370864</v>
      </c>
      <c r="H58" s="36">
        <v>51236461</v>
      </c>
      <c r="I58" s="37">
        <f t="shared" si="2"/>
        <v>24.64869823857083</v>
      </c>
      <c r="J58" s="38">
        <v>32.200000000000003</v>
      </c>
      <c r="K58" s="39">
        <f t="shared" si="3"/>
        <v>6836093</v>
      </c>
      <c r="L58" s="38">
        <f t="shared" si="4"/>
        <v>15.396478245405534</v>
      </c>
    </row>
    <row r="59" spans="1:12" s="33" customFormat="1" ht="20.149999999999999" customHeight="1" x14ac:dyDescent="0.55000000000000004">
      <c r="A59" s="40"/>
      <c r="B59" s="35">
        <v>47</v>
      </c>
      <c r="C59" s="36">
        <v>34221788</v>
      </c>
      <c r="D59" s="37">
        <f t="shared" si="0"/>
        <v>13.998614965876982</v>
      </c>
      <c r="E59" s="38">
        <v>27.8</v>
      </c>
      <c r="F59" s="36">
        <v>40905112</v>
      </c>
      <c r="G59" s="38">
        <f t="shared" si="1"/>
        <v>18.597635580457379</v>
      </c>
      <c r="H59" s="36">
        <v>41104690</v>
      </c>
      <c r="I59" s="37">
        <f t="shared" si="2"/>
        <v>18.096726674794013</v>
      </c>
      <c r="J59" s="38">
        <v>31.6</v>
      </c>
      <c r="K59" s="39">
        <f t="shared" si="3"/>
        <v>6882902</v>
      </c>
      <c r="L59" s="38">
        <f t="shared" si="4"/>
        <v>20.112631169359123</v>
      </c>
    </row>
    <row r="60" spans="1:12" s="33" customFormat="1" ht="20.149999999999999" customHeight="1" x14ac:dyDescent="0.55000000000000004">
      <c r="A60" s="40"/>
      <c r="B60" s="35">
        <v>46</v>
      </c>
      <c r="C60" s="36">
        <v>30019477</v>
      </c>
      <c r="D60" s="37">
        <f t="shared" si="0"/>
        <v>15.999997681505278</v>
      </c>
      <c r="E60" s="38">
        <v>29.2</v>
      </c>
      <c r="F60" s="36">
        <v>34490664</v>
      </c>
      <c r="G60" s="38">
        <f t="shared" si="1"/>
        <v>18.090969039465392</v>
      </c>
      <c r="H60" s="36">
        <v>34805952</v>
      </c>
      <c r="I60" s="37">
        <f t="shared" si="2"/>
        <v>18.968050714380098</v>
      </c>
      <c r="J60" s="38">
        <v>33.1</v>
      </c>
      <c r="K60" s="39">
        <f t="shared" si="3"/>
        <v>4786475</v>
      </c>
      <c r="L60" s="38">
        <f t="shared" si="4"/>
        <v>15.944564923632749</v>
      </c>
    </row>
    <row r="61" spans="1:12" s="33" customFormat="1" ht="20.149999999999999" customHeight="1" x14ac:dyDescent="0.55000000000000004">
      <c r="A61" s="40"/>
      <c r="B61" s="35">
        <v>45</v>
      </c>
      <c r="C61" s="36">
        <v>25878860</v>
      </c>
      <c r="D61" s="37">
        <f t="shared" si="0"/>
        <v>15.847109995364562</v>
      </c>
      <c r="E61" s="38">
        <v>30.2</v>
      </c>
      <c r="F61" s="36">
        <v>29206860</v>
      </c>
      <c r="G61" s="38">
        <f t="shared" si="1"/>
        <v>19.532772648943578</v>
      </c>
      <c r="H61" s="36">
        <v>29256554</v>
      </c>
      <c r="I61" s="37">
        <f t="shared" si="2"/>
        <v>18.181993349439907</v>
      </c>
      <c r="J61" s="38">
        <v>33.200000000000003</v>
      </c>
      <c r="K61" s="39">
        <f t="shared" si="3"/>
        <v>3377694</v>
      </c>
      <c r="L61" s="38">
        <f t="shared" si="4"/>
        <v>13.051942782641893</v>
      </c>
    </row>
    <row r="62" spans="1:12" s="33" customFormat="1" ht="20.149999999999999" customHeight="1" x14ac:dyDescent="0.55000000000000004">
      <c r="A62" s="40"/>
      <c r="B62" s="35">
        <v>44</v>
      </c>
      <c r="C62" s="36">
        <v>22338805</v>
      </c>
      <c r="D62" s="37">
        <f t="shared" si="0"/>
        <v>14.145989288609144</v>
      </c>
      <c r="E62" s="38">
        <v>32.6</v>
      </c>
      <c r="F62" s="36">
        <v>24434186</v>
      </c>
      <c r="G62" s="38">
        <f t="shared" si="1"/>
        <v>15.098880698520631</v>
      </c>
      <c r="H62" s="36">
        <v>24755509</v>
      </c>
      <c r="I62" s="37">
        <f t="shared" si="2"/>
        <v>15.848687083008286</v>
      </c>
      <c r="J62" s="38">
        <v>32.700000000000003</v>
      </c>
      <c r="K62" s="39">
        <f t="shared" si="3"/>
        <v>2416704</v>
      </c>
      <c r="L62" s="38">
        <f t="shared" si="4"/>
        <v>10.818412175584147</v>
      </c>
    </row>
    <row r="63" spans="1:12" s="33" customFormat="1" ht="20.149999999999999" customHeight="1" x14ac:dyDescent="0.55000000000000004">
      <c r="A63" s="40"/>
      <c r="B63" s="35">
        <v>43</v>
      </c>
      <c r="C63" s="36">
        <v>19570381</v>
      </c>
      <c r="D63" s="37">
        <f t="shared" si="0"/>
        <v>13.649385521292089</v>
      </c>
      <c r="E63" s="38">
        <v>34.1</v>
      </c>
      <c r="F63" s="36">
        <v>21228865</v>
      </c>
      <c r="G63" s="38">
        <f t="shared" si="1"/>
        <v>14.375371483914194</v>
      </c>
      <c r="H63" s="36">
        <v>21368830</v>
      </c>
      <c r="I63" s="37">
        <f t="shared" si="2"/>
        <v>14.159435238326083</v>
      </c>
      <c r="J63" s="38">
        <v>33</v>
      </c>
      <c r="K63" s="39">
        <f t="shared" si="3"/>
        <v>1798449</v>
      </c>
      <c r="L63" s="38">
        <f t="shared" si="4"/>
        <v>9.189647355358078</v>
      </c>
    </row>
    <row r="64" spans="1:12" s="33" customFormat="1" ht="20.149999999999999" customHeight="1" x14ac:dyDescent="0.55000000000000004">
      <c r="A64" s="40"/>
      <c r="B64" s="35">
        <v>42</v>
      </c>
      <c r="C64" s="36">
        <v>17219962</v>
      </c>
      <c r="D64" s="37">
        <f t="shared" si="0"/>
        <v>13.341315949554186</v>
      </c>
      <c r="E64" s="38">
        <v>32.4</v>
      </c>
      <c r="F64" s="36">
        <v>18560696</v>
      </c>
      <c r="G64" s="38">
        <f t="shared" si="1"/>
        <v>17.153819342708402</v>
      </c>
      <c r="H64" s="36">
        <v>18718409</v>
      </c>
      <c r="I64" s="37">
        <f t="shared" si="2"/>
        <v>17.290495855132917</v>
      </c>
      <c r="J64" s="38">
        <v>33.299999999999997</v>
      </c>
      <c r="K64" s="39">
        <f t="shared" si="3"/>
        <v>1498447</v>
      </c>
      <c r="L64" s="38">
        <f t="shared" si="4"/>
        <v>8.7018020132680896</v>
      </c>
    </row>
    <row r="65" spans="1:12" s="33" customFormat="1" ht="20.149999999999999" customHeight="1" x14ac:dyDescent="0.55000000000000004">
      <c r="A65" s="40"/>
      <c r="B65" s="35">
        <v>41</v>
      </c>
      <c r="C65" s="36">
        <v>15193014</v>
      </c>
      <c r="D65" s="37">
        <f t="shared" si="0"/>
        <v>13.44740687453465</v>
      </c>
      <c r="E65" s="38">
        <v>33.1</v>
      </c>
      <c r="F65" s="36">
        <v>15843014</v>
      </c>
      <c r="G65" s="38">
        <f t="shared" si="1"/>
        <v>11.311838684746718</v>
      </c>
      <c r="H65" s="36">
        <v>15959016</v>
      </c>
      <c r="I65" s="37">
        <f t="shared" si="2"/>
        <v>11.201217212780065</v>
      </c>
      <c r="J65" s="38">
        <v>32.1</v>
      </c>
      <c r="K65" s="39">
        <f t="shared" si="3"/>
        <v>766002</v>
      </c>
      <c r="L65" s="38">
        <f t="shared" si="4"/>
        <v>5.0418040817970677</v>
      </c>
    </row>
    <row r="66" spans="1:12" s="33" customFormat="1" ht="20.149999999999999" customHeight="1" x14ac:dyDescent="0.55000000000000004">
      <c r="A66" s="40"/>
      <c r="B66" s="35">
        <v>40</v>
      </c>
      <c r="C66" s="36">
        <v>13392121</v>
      </c>
      <c r="D66" s="37">
        <f t="shared" si="0"/>
        <v>6.166091830144353</v>
      </c>
      <c r="E66" s="38">
        <v>35</v>
      </c>
      <c r="F66" s="36">
        <v>14233000</v>
      </c>
      <c r="G66" s="38">
        <f t="shared" si="1"/>
        <v>11.292737118704309</v>
      </c>
      <c r="H66" s="36">
        <v>14351476</v>
      </c>
      <c r="I66" s="37">
        <f t="shared" si="2"/>
        <v>11.569318001424506</v>
      </c>
      <c r="J66" s="38">
        <v>34.5</v>
      </c>
      <c r="K66" s="39">
        <f t="shared" si="3"/>
        <v>959355</v>
      </c>
      <c r="L66" s="38">
        <f t="shared" si="4"/>
        <v>7.1635777484388026</v>
      </c>
    </row>
    <row r="67" spans="1:12" s="33" customFormat="1" ht="20.149999999999999" customHeight="1" x14ac:dyDescent="0.55000000000000004">
      <c r="A67" s="40"/>
      <c r="B67" s="35">
        <v>39</v>
      </c>
      <c r="C67" s="36">
        <v>12614311</v>
      </c>
      <c r="D67" s="37">
        <f t="shared" si="0"/>
        <v>14.384580968666796</v>
      </c>
      <c r="E67" s="38">
        <v>36.299999999999997</v>
      </c>
      <c r="F67" s="36">
        <v>12788795</v>
      </c>
      <c r="G67" s="38">
        <f t="shared" si="1"/>
        <v>11.968424905840052</v>
      </c>
      <c r="H67" s="36">
        <v>12863282</v>
      </c>
      <c r="I67" s="37">
        <f t="shared" si="2"/>
        <v>12.345389826375452</v>
      </c>
      <c r="J67" s="38">
        <v>38.700000000000003</v>
      </c>
      <c r="K67" s="39">
        <f t="shared" si="3"/>
        <v>248971</v>
      </c>
      <c r="L67" s="38">
        <f t="shared" si="4"/>
        <v>1.9737185804282136</v>
      </c>
    </row>
    <row r="68" spans="1:12" s="33" customFormat="1" ht="20.149999999999999" customHeight="1" x14ac:dyDescent="0.55000000000000004">
      <c r="A68" s="40"/>
      <c r="B68" s="35">
        <v>38</v>
      </c>
      <c r="C68" s="36">
        <v>11027982</v>
      </c>
      <c r="D68" s="37">
        <f t="shared" si="0"/>
        <v>15.069975973833948</v>
      </c>
      <c r="E68" s="38">
        <v>38.1</v>
      </c>
      <c r="F68" s="36">
        <v>11421787</v>
      </c>
      <c r="G68" s="38">
        <f t="shared" si="1"/>
        <v>11.29085377130248</v>
      </c>
      <c r="H68" s="36">
        <v>11449764</v>
      </c>
      <c r="I68" s="37">
        <f t="shared" si="2"/>
        <v>10.617798161929045</v>
      </c>
      <c r="J68" s="38">
        <v>41.1</v>
      </c>
      <c r="K68" s="39">
        <f t="shared" si="3"/>
        <v>421782</v>
      </c>
      <c r="L68" s="38">
        <f t="shared" si="4"/>
        <v>3.8246525973655014</v>
      </c>
    </row>
    <row r="69" spans="1:12" s="33" customFormat="1" ht="20.149999999999999" customHeight="1" x14ac:dyDescent="0.55000000000000004">
      <c r="A69" s="40"/>
      <c r="B69" s="35">
        <v>37</v>
      </c>
      <c r="C69" s="36">
        <v>9583718</v>
      </c>
      <c r="D69" s="37">
        <f t="shared" si="0"/>
        <v>13.414714098701637</v>
      </c>
      <c r="E69" s="38">
        <v>42.7</v>
      </c>
      <c r="F69" s="36">
        <v>10263006</v>
      </c>
      <c r="G69" s="38">
        <f t="shared" si="1"/>
        <v>15.414721862828287</v>
      </c>
      <c r="H69" s="36">
        <v>10350743</v>
      </c>
      <c r="I69" s="37">
        <f t="shared" si="2"/>
        <v>14.309443822321754</v>
      </c>
      <c r="J69" s="38">
        <v>44</v>
      </c>
      <c r="K69" s="39">
        <f t="shared" si="3"/>
        <v>767025</v>
      </c>
      <c r="L69" s="38">
        <f t="shared" si="4"/>
        <v>8.0034178802005655</v>
      </c>
    </row>
    <row r="70" spans="1:12" s="33" customFormat="1" ht="20.149999999999999" customHeight="1" x14ac:dyDescent="0.55000000000000004">
      <c r="A70" s="40"/>
      <c r="B70" s="35">
        <v>36</v>
      </c>
      <c r="C70" s="36">
        <v>8450154</v>
      </c>
      <c r="D70" s="37">
        <f t="shared" si="0"/>
        <v>17.574704840691965</v>
      </c>
      <c r="E70" s="38">
        <v>46.9</v>
      </c>
      <c r="F70" s="36">
        <v>8892285</v>
      </c>
      <c r="G70" s="38">
        <f t="shared" si="1"/>
        <v>18.327995969631729</v>
      </c>
      <c r="H70" s="36">
        <v>9055020</v>
      </c>
      <c r="I70" s="37">
        <f t="shared" si="2"/>
        <v>17.048461834077486</v>
      </c>
      <c r="J70" s="38">
        <v>48.1</v>
      </c>
      <c r="K70" s="39">
        <f t="shared" si="3"/>
        <v>604866</v>
      </c>
      <c r="L70" s="38">
        <f t="shared" si="4"/>
        <v>7.1580470604441064</v>
      </c>
    </row>
    <row r="71" spans="1:12" s="33" customFormat="1" ht="20.149999999999999" customHeight="1" x14ac:dyDescent="0.55000000000000004">
      <c r="A71" s="40"/>
      <c r="B71" s="35">
        <v>35</v>
      </c>
      <c r="C71" s="36">
        <v>7187051</v>
      </c>
      <c r="D71" s="37">
        <f t="shared" si="0"/>
        <v>11.063530453861375</v>
      </c>
      <c r="E71" s="38">
        <v>48.9</v>
      </c>
      <c r="F71" s="36">
        <v>7514946</v>
      </c>
      <c r="G71" s="38">
        <f t="shared" si="1"/>
        <v>13.845620593373994</v>
      </c>
      <c r="H71" s="36">
        <v>7736129</v>
      </c>
      <c r="I71" s="37">
        <f t="shared" si="2"/>
        <v>13.237815647343282</v>
      </c>
      <c r="J71" s="38">
        <v>51</v>
      </c>
      <c r="K71" s="39">
        <f t="shared" si="3"/>
        <v>549078</v>
      </c>
      <c r="L71" s="38">
        <f t="shared" si="4"/>
        <v>7.6398233433991214</v>
      </c>
    </row>
    <row r="72" spans="1:12" s="33" customFormat="1" ht="20.149999999999999" customHeight="1" x14ac:dyDescent="0.55000000000000004">
      <c r="A72" s="40"/>
      <c r="B72" s="35">
        <v>34</v>
      </c>
      <c r="C72" s="36">
        <v>6471117</v>
      </c>
      <c r="D72" s="37">
        <f t="shared" si="0"/>
        <v>9.2795599580317401</v>
      </c>
      <c r="E72" s="38">
        <v>52.1</v>
      </c>
      <c r="F72" s="36">
        <v>6600997</v>
      </c>
      <c r="G72" s="38">
        <f t="shared" si="1"/>
        <v>7.7899458600624314</v>
      </c>
      <c r="H72" s="36">
        <v>6831754</v>
      </c>
      <c r="I72" s="37">
        <f t="shared" si="2"/>
        <v>7.8171852136157582</v>
      </c>
      <c r="J72" s="38">
        <v>52.7</v>
      </c>
      <c r="K72" s="39">
        <f t="shared" si="3"/>
        <v>360637</v>
      </c>
      <c r="L72" s="38">
        <f t="shared" si="4"/>
        <v>5.5730254915805109</v>
      </c>
    </row>
    <row r="73" spans="1:12" s="33" customFormat="1" ht="20.149999999999999" customHeight="1" x14ac:dyDescent="0.55000000000000004">
      <c r="A73" s="40"/>
      <c r="B73" s="35">
        <v>33</v>
      </c>
      <c r="C73" s="36">
        <v>5921617</v>
      </c>
      <c r="D73" s="37">
        <f t="shared" si="0"/>
        <v>9.5525371877402705</v>
      </c>
      <c r="E73" s="38">
        <v>48.2</v>
      </c>
      <c r="F73" s="36">
        <v>6123945</v>
      </c>
      <c r="G73" s="38">
        <f t="shared" si="1"/>
        <v>8.4714213142943464</v>
      </c>
      <c r="H73" s="36">
        <v>6336424</v>
      </c>
      <c r="I73" s="37">
        <f t="shared" si="2"/>
        <v>8.061558905383734</v>
      </c>
      <c r="J73" s="38">
        <v>50.1</v>
      </c>
      <c r="K73" s="39">
        <f t="shared" si="3"/>
        <v>414807</v>
      </c>
      <c r="L73" s="38">
        <f t="shared" si="4"/>
        <v>7.0049616515218736</v>
      </c>
    </row>
    <row r="74" spans="1:12" s="33" customFormat="1" ht="20.149999999999999" customHeight="1" x14ac:dyDescent="0.55000000000000004">
      <c r="A74" s="40"/>
      <c r="B74" s="35">
        <v>32</v>
      </c>
      <c r="C74" s="36">
        <v>5405276</v>
      </c>
      <c r="D74" s="37">
        <f t="shared" si="0"/>
        <v>20.795335772656244</v>
      </c>
      <c r="E74" s="38">
        <v>46</v>
      </c>
      <c r="F74" s="36">
        <v>5645676</v>
      </c>
      <c r="G74" s="38">
        <f t="shared" si="1"/>
        <v>14.746270379759594</v>
      </c>
      <c r="H74" s="36">
        <v>5863717</v>
      </c>
      <c r="I74" s="37">
        <f t="shared" si="2"/>
        <v>14.226458259552018</v>
      </c>
      <c r="J74" s="38">
        <v>51.3</v>
      </c>
      <c r="K74" s="39">
        <f t="shared" si="3"/>
        <v>458441</v>
      </c>
      <c r="L74" s="38">
        <f t="shared" si="4"/>
        <v>8.4813615437953587</v>
      </c>
    </row>
    <row r="75" spans="1:12" s="33" customFormat="1" ht="20.149999999999999" customHeight="1" x14ac:dyDescent="0.55000000000000004">
      <c r="A75" s="40"/>
      <c r="B75" s="35">
        <v>31</v>
      </c>
      <c r="C75" s="36">
        <v>4474739</v>
      </c>
      <c r="D75" s="37">
        <f t="shared" si="0"/>
        <v>2.5860059024209363</v>
      </c>
      <c r="E75" s="38">
        <v>44.4</v>
      </c>
      <c r="F75" s="36">
        <v>4920139</v>
      </c>
      <c r="G75" s="38">
        <f t="shared" si="1"/>
        <v>7.1744048612239624</v>
      </c>
      <c r="H75" s="36">
        <v>5133414</v>
      </c>
      <c r="I75" s="37">
        <f t="shared" si="2"/>
        <v>13.224593848075131</v>
      </c>
      <c r="J75" s="38">
        <v>52.1</v>
      </c>
      <c r="K75" s="39">
        <f t="shared" si="3"/>
        <v>658675</v>
      </c>
      <c r="L75" s="38">
        <f t="shared" si="4"/>
        <v>14.719852934439304</v>
      </c>
    </row>
    <row r="76" spans="1:12" s="33" customFormat="1" ht="20.149999999999999" customHeight="1" x14ac:dyDescent="0.55000000000000004">
      <c r="A76" s="40"/>
      <c r="B76" s="35">
        <v>30</v>
      </c>
      <c r="C76" s="36">
        <v>4361939</v>
      </c>
      <c r="D76" s="37">
        <f t="shared" ref="D76:D80" si="5">C76/C77*100-100</f>
        <v>-2.9802085309659105</v>
      </c>
      <c r="E76" s="38">
        <v>45.3</v>
      </c>
      <c r="F76" s="36">
        <v>4590778</v>
      </c>
      <c r="G76" s="38">
        <f t="shared" ref="G76:G80" si="6">F76/F77*100-100</f>
        <v>5.0618650012186635</v>
      </c>
      <c r="H76" s="36">
        <v>4533833</v>
      </c>
      <c r="I76" s="37">
        <f t="shared" ref="I76:I80" si="7">H76/H77*100-100</f>
        <v>3.72058101221198</v>
      </c>
      <c r="J76" s="38">
        <v>48</v>
      </c>
      <c r="K76" s="39">
        <f t="shared" ref="K76:K81" si="8">H76-C76</f>
        <v>171894</v>
      </c>
      <c r="L76" s="38">
        <f t="shared" ref="L76:L81" si="9">K76/C76*100</f>
        <v>3.9407703775774947</v>
      </c>
    </row>
    <row r="77" spans="1:12" s="33" customFormat="1" ht="20.149999999999999" customHeight="1" x14ac:dyDescent="0.55000000000000004">
      <c r="A77" s="40"/>
      <c r="B77" s="35">
        <v>29</v>
      </c>
      <c r="C77" s="36">
        <v>4495927</v>
      </c>
      <c r="D77" s="37">
        <f t="shared" si="5"/>
        <v>13.004898298967163</v>
      </c>
      <c r="E77" s="38">
        <v>49.9</v>
      </c>
      <c r="F77" s="36">
        <v>4369595</v>
      </c>
      <c r="G77" s="38">
        <f t="shared" si="6"/>
        <v>3.597047423869256</v>
      </c>
      <c r="H77" s="36">
        <v>4371199</v>
      </c>
      <c r="I77" s="37">
        <f t="shared" si="7"/>
        <v>3.3311002287316853</v>
      </c>
      <c r="J77" s="38">
        <v>45.9</v>
      </c>
      <c r="K77" s="39">
        <f t="shared" si="8"/>
        <v>-124728</v>
      </c>
      <c r="L77" s="38">
        <f t="shared" si="9"/>
        <v>-2.7742443327038004</v>
      </c>
    </row>
    <row r="78" spans="1:12" s="33" customFormat="1" ht="20.149999999999999" customHeight="1" x14ac:dyDescent="0.55000000000000004">
      <c r="A78" s="40"/>
      <c r="B78" s="35">
        <v>28</v>
      </c>
      <c r="C78" s="36">
        <v>3978524</v>
      </c>
      <c r="D78" s="37">
        <f t="shared" si="5"/>
        <v>26.864135819219783</v>
      </c>
      <c r="E78" s="38">
        <v>49.3</v>
      </c>
      <c r="F78" s="36">
        <v>4217876</v>
      </c>
      <c r="G78" s="38">
        <f t="shared" si="6"/>
        <v>16.289051579487747</v>
      </c>
      <c r="H78" s="36">
        <v>4230284</v>
      </c>
      <c r="I78" s="37">
        <f t="shared" si="7"/>
        <v>13.864723792953441</v>
      </c>
      <c r="J78" s="38">
        <v>47.6</v>
      </c>
      <c r="K78" s="39">
        <f t="shared" si="8"/>
        <v>251760</v>
      </c>
      <c r="L78" s="38">
        <f t="shared" si="9"/>
        <v>6.327974897223192</v>
      </c>
    </row>
    <row r="79" spans="1:12" s="33" customFormat="1" ht="20.149999999999999" customHeight="1" x14ac:dyDescent="0.55000000000000004">
      <c r="A79" s="40"/>
      <c r="B79" s="35">
        <v>27</v>
      </c>
      <c r="C79" s="36">
        <v>3136051</v>
      </c>
      <c r="D79" s="37">
        <f t="shared" si="5"/>
        <v>17.173788769284243</v>
      </c>
      <c r="E79" s="38">
        <v>51.7</v>
      </c>
      <c r="F79" s="36">
        <v>3627062</v>
      </c>
      <c r="G79" s="38">
        <f t="shared" si="6"/>
        <v>15.234342360557534</v>
      </c>
      <c r="H79" s="36">
        <v>3715184</v>
      </c>
      <c r="I79" s="37">
        <f t="shared" si="7"/>
        <v>14.920203239382857</v>
      </c>
      <c r="J79" s="38">
        <v>48.2</v>
      </c>
      <c r="K79" s="39">
        <f t="shared" si="8"/>
        <v>579133</v>
      </c>
      <c r="L79" s="38">
        <f t="shared" si="9"/>
        <v>18.466950952009391</v>
      </c>
    </row>
    <row r="80" spans="1:12" s="33" customFormat="1" ht="20.149999999999999" customHeight="1" x14ac:dyDescent="0.55000000000000004">
      <c r="A80" s="40" t="s">
        <v>1</v>
      </c>
      <c r="B80" s="35">
        <v>26</v>
      </c>
      <c r="C80" s="36">
        <v>2676410</v>
      </c>
      <c r="D80" s="37">
        <f t="shared" si="5"/>
        <v>13.38558325742973</v>
      </c>
      <c r="E80" s="38">
        <v>48.4</v>
      </c>
      <c r="F80" s="36">
        <v>3147553</v>
      </c>
      <c r="G80" s="38">
        <f t="shared" si="6"/>
        <v>10.441657435572111</v>
      </c>
      <c r="H80" s="36">
        <v>3232838</v>
      </c>
      <c r="I80" s="37">
        <f t="shared" si="7"/>
        <v>29.648843769525513</v>
      </c>
      <c r="J80" s="38">
        <v>50.9</v>
      </c>
      <c r="K80" s="39">
        <f t="shared" si="8"/>
        <v>556428</v>
      </c>
      <c r="L80" s="38">
        <f t="shared" si="9"/>
        <v>20.790088215183772</v>
      </c>
    </row>
    <row r="81" spans="2:12" ht="20.149999999999999" customHeight="1" x14ac:dyDescent="0.3">
      <c r="B81" s="41">
        <v>25</v>
      </c>
      <c r="C81" s="42">
        <v>2360450</v>
      </c>
      <c r="D81" s="43" t="s">
        <v>7</v>
      </c>
      <c r="E81" s="44">
        <v>56.4</v>
      </c>
      <c r="F81" s="42">
        <v>2849969</v>
      </c>
      <c r="G81" s="45" t="s">
        <v>0</v>
      </c>
      <c r="H81" s="42">
        <v>2493534</v>
      </c>
      <c r="I81" s="43" t="s">
        <v>0</v>
      </c>
      <c r="J81" s="44">
        <v>51.3</v>
      </c>
      <c r="K81" s="46">
        <f t="shared" si="8"/>
        <v>133084</v>
      </c>
      <c r="L81" s="44">
        <f t="shared" si="9"/>
        <v>5.6380774852252751</v>
      </c>
    </row>
  </sheetData>
  <customSheetViews>
    <customSheetView guid="{2CC1B3A9-94E3-4F0A-AFF4-E3994548386B}">
      <pane xSplit="2" ySplit="7" topLeftCell="C8" activePane="bottomRight" state="frozen"/>
      <selection pane="bottomRight" activeCell="C8" sqref="C8"/>
      <pageMargins left="0.59055118110236227" right="0.59055118110236227" top="0.59055118110236227" bottom="0.59055118110236227" header="0.31496062992125984" footer="0.31496062992125984"/>
      <printOptions horizontalCentered="1"/>
      <pageSetup paperSize="9" scale="56" orientation="portrait" r:id="rId1"/>
    </customSheetView>
  </customSheetViews>
  <mergeCells count="1">
    <mergeCell ref="K6:L6"/>
  </mergeCells>
  <phoneticPr fontId="3"/>
  <conditionalFormatting sqref="C9:L9">
    <cfRule type="containsBlanks" dxfId="14" priority="2">
      <formula>LEN(TRIM(C9))=0</formula>
    </cfRule>
  </conditionalFormatting>
  <conditionalFormatting sqref="C8:L8">
    <cfRule type="containsBlanks" dxfId="13" priority="1">
      <formula>LEN(TRIM(C8))=0</formula>
    </cfRule>
  </conditionalFormatting>
  <hyperlinks>
    <hyperlink ref="A1:B1" location="目次!A1" display="目次へ戻る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7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ColWidth="8.58203125" defaultRowHeight="14" x14ac:dyDescent="0.3"/>
  <cols>
    <col min="1" max="1" width="5.58203125" style="3" bestFit="1" customWidth="1"/>
    <col min="2" max="2" width="8.5" style="3" bestFit="1" customWidth="1"/>
    <col min="3" max="3" width="12.58203125" style="1" customWidth="1"/>
    <col min="4" max="4" width="8.58203125" style="1" customWidth="1"/>
    <col min="5" max="5" width="10.33203125" style="1" bestFit="1" customWidth="1"/>
    <col min="6" max="6" width="12.58203125" style="1" customWidth="1"/>
    <col min="7" max="7" width="8.58203125" style="1" customWidth="1"/>
    <col min="8" max="8" width="10.33203125" style="1" bestFit="1" customWidth="1"/>
    <col min="9" max="9" width="12.58203125" style="1" customWidth="1"/>
    <col min="10" max="10" width="8.58203125" style="1" customWidth="1"/>
    <col min="11" max="11" width="10.33203125" style="1" bestFit="1" customWidth="1"/>
    <col min="12" max="12" width="12.58203125" style="1" customWidth="1"/>
    <col min="13" max="13" width="8.58203125" style="1" customWidth="1"/>
    <col min="14" max="14" width="10.33203125" style="1" bestFit="1" customWidth="1"/>
    <col min="15" max="15" width="12.58203125" style="1" customWidth="1"/>
    <col min="16" max="16" width="8.58203125" style="1" customWidth="1"/>
    <col min="17" max="17" width="10.33203125" style="1" bestFit="1" customWidth="1"/>
    <col min="18" max="18" width="12.58203125" style="1" customWidth="1"/>
    <col min="19" max="19" width="8.58203125" style="1" customWidth="1"/>
    <col min="20" max="20" width="10.33203125" style="1" bestFit="1" customWidth="1"/>
    <col min="21" max="21" width="12.58203125" style="1" customWidth="1"/>
    <col min="22" max="22" width="8.58203125" style="1" customWidth="1"/>
    <col min="23" max="23" width="10.33203125" style="1" bestFit="1" customWidth="1"/>
    <col min="24" max="24" width="12.58203125" style="1" customWidth="1"/>
    <col min="25" max="25" width="8.58203125" style="1" customWidth="1"/>
    <col min="26" max="26" width="10.33203125" style="1" bestFit="1" customWidth="1"/>
    <col min="27" max="27" width="12.58203125" style="1" customWidth="1"/>
    <col min="28" max="28" width="8.58203125" style="1" customWidth="1"/>
    <col min="29" max="29" width="10.33203125" style="1" bestFit="1" customWidth="1"/>
    <col min="30" max="30" width="12.58203125" style="1" customWidth="1"/>
    <col min="31" max="31" width="8.58203125" style="1" customWidth="1"/>
    <col min="32" max="32" width="10.33203125" style="1" bestFit="1" customWidth="1"/>
    <col min="33" max="33" width="11.58203125" style="1" bestFit="1" customWidth="1"/>
    <col min="34" max="35" width="10.33203125" style="1" customWidth="1"/>
    <col min="36" max="16384" width="8.58203125" style="1"/>
  </cols>
  <sheetData>
    <row r="1" spans="1:37" s="11" customFormat="1" ht="14.5" x14ac:dyDescent="0.35">
      <c r="A1" s="159" t="s">
        <v>115</v>
      </c>
      <c r="B1" s="158"/>
    </row>
    <row r="3" spans="1:37" s="33" customFormat="1" ht="20.149999999999999" customHeight="1" x14ac:dyDescent="0.55000000000000004">
      <c r="A3" s="107" t="s">
        <v>97</v>
      </c>
      <c r="B3" s="47"/>
    </row>
    <row r="4" spans="1:37" s="33" customFormat="1" x14ac:dyDescent="0.55000000000000004">
      <c r="A4" s="149"/>
      <c r="B4" s="47"/>
    </row>
    <row r="5" spans="1:37" s="33" customFormat="1" ht="14.5" x14ac:dyDescent="0.55000000000000004">
      <c r="A5" s="150" t="s">
        <v>98</v>
      </c>
      <c r="B5" s="150" t="s">
        <v>99</v>
      </c>
      <c r="D5" s="151"/>
      <c r="E5" s="151"/>
      <c r="G5" s="151"/>
      <c r="H5" s="151"/>
      <c r="J5" s="151"/>
      <c r="K5" s="151"/>
      <c r="L5" s="152"/>
      <c r="M5" s="151"/>
      <c r="N5" s="152"/>
      <c r="O5" s="151"/>
      <c r="P5" s="151"/>
      <c r="Q5" s="152"/>
      <c r="R5" s="151"/>
    </row>
    <row r="6" spans="1:37" s="33" customFormat="1" ht="14.5" x14ac:dyDescent="0.55000000000000004">
      <c r="A6" s="150"/>
      <c r="B6" s="150" t="s">
        <v>100</v>
      </c>
      <c r="D6" s="151"/>
      <c r="E6" s="151"/>
      <c r="G6" s="151"/>
      <c r="H6" s="151"/>
      <c r="J6" s="151"/>
      <c r="K6" s="151"/>
      <c r="L6" s="152"/>
      <c r="M6" s="151"/>
      <c r="N6" s="152"/>
      <c r="O6" s="151"/>
      <c r="P6" s="151"/>
      <c r="Q6" s="152"/>
      <c r="R6" s="151"/>
    </row>
    <row r="7" spans="1:37" s="33" customFormat="1" x14ac:dyDescent="0.55000000000000004">
      <c r="A7" s="149"/>
      <c r="B7" s="47"/>
    </row>
    <row r="8" spans="1:37" s="33" customFormat="1" ht="14.5" x14ac:dyDescent="0.55000000000000004">
      <c r="A8" s="149" t="s">
        <v>39</v>
      </c>
      <c r="B8" s="47"/>
      <c r="D8" s="61"/>
      <c r="E8" s="61"/>
      <c r="G8" s="61"/>
      <c r="H8" s="61"/>
      <c r="J8" s="61"/>
      <c r="K8" s="61"/>
      <c r="L8" s="82"/>
      <c r="M8" s="61"/>
      <c r="N8" s="61"/>
      <c r="O8" s="82"/>
      <c r="P8" s="61"/>
      <c r="Q8" s="61"/>
      <c r="R8" s="82"/>
      <c r="S8" s="61"/>
      <c r="T8" s="61"/>
      <c r="U8" s="82"/>
      <c r="V8" s="61"/>
      <c r="W8" s="61"/>
      <c r="X8" s="82"/>
      <c r="Y8" s="61"/>
      <c r="Z8" s="61"/>
      <c r="AA8" s="82"/>
      <c r="AB8" s="61"/>
      <c r="AC8" s="61"/>
      <c r="AD8" s="61"/>
      <c r="AE8" s="61"/>
      <c r="AF8" s="61"/>
    </row>
    <row r="9" spans="1:37" s="33" customFormat="1" ht="20.149999999999999" customHeight="1" x14ac:dyDescent="0.55000000000000004">
      <c r="A9" s="47"/>
      <c r="B9" s="47"/>
      <c r="C9" s="180" t="s">
        <v>151</v>
      </c>
      <c r="D9" s="180"/>
      <c r="E9" s="180"/>
      <c r="F9" s="180" t="s">
        <v>128</v>
      </c>
      <c r="G9" s="180"/>
      <c r="H9" s="180"/>
      <c r="I9" s="180" t="s">
        <v>119</v>
      </c>
      <c r="J9" s="180"/>
      <c r="K9" s="180"/>
      <c r="L9" s="180" t="s">
        <v>120</v>
      </c>
      <c r="M9" s="179"/>
      <c r="N9" s="179"/>
      <c r="O9" s="179" t="s">
        <v>40</v>
      </c>
      <c r="P9" s="179"/>
      <c r="Q9" s="179"/>
      <c r="R9" s="179" t="s">
        <v>41</v>
      </c>
      <c r="S9" s="179"/>
      <c r="T9" s="179"/>
      <c r="U9" s="179" t="s">
        <v>42</v>
      </c>
      <c r="V9" s="179"/>
      <c r="W9" s="179"/>
      <c r="X9" s="179" t="s">
        <v>43</v>
      </c>
      <c r="Y9" s="179"/>
      <c r="Z9" s="179"/>
      <c r="AA9" s="179" t="s">
        <v>44</v>
      </c>
      <c r="AB9" s="179"/>
      <c r="AC9" s="179"/>
      <c r="AD9" s="179" t="s">
        <v>45</v>
      </c>
      <c r="AE9" s="179"/>
      <c r="AF9" s="179"/>
      <c r="AG9" s="179" t="s">
        <v>46</v>
      </c>
      <c r="AH9" s="179"/>
      <c r="AI9" s="179"/>
    </row>
    <row r="10" spans="1:37" s="33" customFormat="1" ht="20.149999999999999" customHeight="1" x14ac:dyDescent="0.55000000000000004">
      <c r="A10" s="47"/>
      <c r="B10" s="47"/>
      <c r="C10" s="154" t="s">
        <v>47</v>
      </c>
      <c r="D10" s="154" t="s">
        <v>48</v>
      </c>
      <c r="E10" s="154" t="s">
        <v>49</v>
      </c>
      <c r="F10" s="154" t="s">
        <v>47</v>
      </c>
      <c r="G10" s="154" t="s">
        <v>48</v>
      </c>
      <c r="H10" s="154" t="s">
        <v>49</v>
      </c>
      <c r="I10" s="154" t="s">
        <v>47</v>
      </c>
      <c r="J10" s="154" t="s">
        <v>48</v>
      </c>
      <c r="K10" s="154" t="s">
        <v>49</v>
      </c>
      <c r="L10" s="154" t="s">
        <v>47</v>
      </c>
      <c r="M10" s="154" t="s">
        <v>48</v>
      </c>
      <c r="N10" s="154" t="s">
        <v>49</v>
      </c>
      <c r="O10" s="154" t="s">
        <v>47</v>
      </c>
      <c r="P10" s="154" t="s">
        <v>48</v>
      </c>
      <c r="Q10" s="154" t="s">
        <v>49</v>
      </c>
      <c r="R10" s="154" t="s">
        <v>47</v>
      </c>
      <c r="S10" s="154" t="s">
        <v>48</v>
      </c>
      <c r="T10" s="154" t="s">
        <v>49</v>
      </c>
      <c r="U10" s="154" t="s">
        <v>47</v>
      </c>
      <c r="V10" s="154" t="s">
        <v>48</v>
      </c>
      <c r="W10" s="154" t="s">
        <v>49</v>
      </c>
      <c r="X10" s="154" t="s">
        <v>47</v>
      </c>
      <c r="Y10" s="154" t="s">
        <v>48</v>
      </c>
      <c r="Z10" s="154" t="s">
        <v>49</v>
      </c>
      <c r="AA10" s="154" t="s">
        <v>47</v>
      </c>
      <c r="AB10" s="154" t="s">
        <v>48</v>
      </c>
      <c r="AC10" s="154" t="s">
        <v>49</v>
      </c>
      <c r="AD10" s="154" t="s">
        <v>47</v>
      </c>
      <c r="AE10" s="154" t="s">
        <v>48</v>
      </c>
      <c r="AF10" s="154" t="s">
        <v>49</v>
      </c>
      <c r="AG10" s="154" t="s">
        <v>47</v>
      </c>
      <c r="AH10" s="154" t="s">
        <v>48</v>
      </c>
      <c r="AI10" s="154" t="s">
        <v>49</v>
      </c>
      <c r="AJ10" s="48"/>
      <c r="AK10" s="48"/>
    </row>
    <row r="11" spans="1:37" s="33" customFormat="1" ht="20.149999999999999" customHeight="1" x14ac:dyDescent="0.55000000000000004">
      <c r="A11" s="183" t="s">
        <v>50</v>
      </c>
      <c r="B11" s="184"/>
      <c r="C11" s="62">
        <f>C12+C15</f>
        <v>321122432</v>
      </c>
      <c r="D11" s="63">
        <v>100</v>
      </c>
      <c r="E11" s="64">
        <f t="shared" ref="E11:E30" si="0">IF(F11+C11=0,"-",IF(F11=0,"皆増",IF(C11=0,"皆減",ROUND(C11/F11*100,1))))</f>
        <v>102.3</v>
      </c>
      <c r="F11" s="62">
        <f>F12+F15</f>
        <v>314053786</v>
      </c>
      <c r="G11" s="63">
        <v>100</v>
      </c>
      <c r="H11" s="64">
        <f t="shared" ref="H11:H30" si="1">IF(I11+F11=0,"-",IF(I11=0,"皆増",IF(F11=0,"皆減",ROUND(F11/I11*100,1))))</f>
        <v>102.8</v>
      </c>
      <c r="I11" s="62">
        <f>I12+I15</f>
        <v>305625297</v>
      </c>
      <c r="J11" s="63">
        <v>100</v>
      </c>
      <c r="K11" s="64">
        <f t="shared" ref="K11:K30" si="2">IF(L11+I11=0,"-",IF(L11=0,"皆増",IF(I11=0,"皆減",ROUND(I11/L11*100,1))))</f>
        <v>100.1</v>
      </c>
      <c r="L11" s="62">
        <f>L12+L15</f>
        <v>305465511</v>
      </c>
      <c r="M11" s="63">
        <v>100</v>
      </c>
      <c r="N11" s="64">
        <f>IF(O11+L11=0,"-",IF(O11=0,"皆増",IF(L11=0,"皆減",ROUND(L11/O11*100,1))))</f>
        <v>98.8</v>
      </c>
      <c r="O11" s="62">
        <f>O12+O15</f>
        <v>309261707</v>
      </c>
      <c r="P11" s="63">
        <v>100</v>
      </c>
      <c r="Q11" s="64">
        <f>IF(R11+O11=0,"-",IF(R11=0,"皆増",IF(O11=0,"皆減",ROUND(O11/R11*100,1))))</f>
        <v>102.8</v>
      </c>
      <c r="R11" s="62">
        <f>R12+R15</f>
        <v>300900698</v>
      </c>
      <c r="S11" s="63">
        <v>100</v>
      </c>
      <c r="T11" s="64">
        <f>IF(U11+R11=0,"-",IF(U11=0,"皆増",IF(R11=0,"皆減",ROUND(R11/U11*100,1))))</f>
        <v>110</v>
      </c>
      <c r="U11" s="62">
        <f>U12+U15</f>
        <v>273490170</v>
      </c>
      <c r="V11" s="63">
        <v>100</v>
      </c>
      <c r="W11" s="64">
        <f>IF(X11+U11=0,"-",IF(X11=0,"皆増",IF(U11=0,"皆減",ROUND(U11/X11*100,1))))</f>
        <v>100.4</v>
      </c>
      <c r="X11" s="62">
        <f>X12+X15</f>
        <v>272271795</v>
      </c>
      <c r="Y11" s="63">
        <v>100</v>
      </c>
      <c r="Z11" s="63">
        <f>IF(AA11+X11=0,"-",IF(AA11=0,"皆増",IF(X11=0,"皆減",ROUND(X11/AA11*100,1))))</f>
        <v>100.1</v>
      </c>
      <c r="AA11" s="62">
        <f>AA12+AA15</f>
        <v>271892428</v>
      </c>
      <c r="AB11" s="63">
        <v>100</v>
      </c>
      <c r="AC11" s="64">
        <f>IF(AD11+AA11=0,"-",IF(AD11=0,"皆増",IF(AA11=0,"皆減",ROUND(AA11/AD11*100,1))))</f>
        <v>98.9</v>
      </c>
      <c r="AD11" s="62">
        <f>AD12+AD15</f>
        <v>275006150</v>
      </c>
      <c r="AE11" s="63">
        <v>100</v>
      </c>
      <c r="AF11" s="64">
        <f>IF(AG11+AD11=0,"-",IF(AG11=0,"皆増",IF(AD11=0,"皆減",ROUND(AD11/AG11*100,1))))</f>
        <v>101.6</v>
      </c>
      <c r="AG11" s="62">
        <f>AG12+AG15</f>
        <v>270593575</v>
      </c>
      <c r="AH11" s="63">
        <v>100</v>
      </c>
      <c r="AI11" s="64">
        <v>101.5</v>
      </c>
      <c r="AJ11" s="49"/>
      <c r="AK11" s="49"/>
    </row>
    <row r="12" spans="1:37" s="33" customFormat="1" ht="20.149999999999999" customHeight="1" x14ac:dyDescent="0.55000000000000004">
      <c r="A12" s="185" t="s">
        <v>135</v>
      </c>
      <c r="B12" s="186"/>
      <c r="C12" s="54">
        <f>C13+C14</f>
        <v>319498462</v>
      </c>
      <c r="D12" s="50">
        <f t="shared" ref="D12:D30" si="3">IF(C12=0,"-",ROUND(C12/C$11*100,1))</f>
        <v>99.5</v>
      </c>
      <c r="E12" s="50">
        <f t="shared" si="0"/>
        <v>102.3</v>
      </c>
      <c r="F12" s="54">
        <f>F13+F14</f>
        <v>312441301</v>
      </c>
      <c r="G12" s="50">
        <f t="shared" ref="G12:G30" si="4">IF(F12=0,"-",ROUND(F12/F$11*100,1))</f>
        <v>99.5</v>
      </c>
      <c r="H12" s="50">
        <f t="shared" si="1"/>
        <v>103.7</v>
      </c>
      <c r="I12" s="54">
        <f>I13+I14</f>
        <v>301345020</v>
      </c>
      <c r="J12" s="50">
        <f t="shared" ref="J12:J33" si="5">IF(I12=0,"-",ROUND(I12/I$11*100,1))</f>
        <v>98.6</v>
      </c>
      <c r="K12" s="50">
        <f t="shared" si="2"/>
        <v>99.2</v>
      </c>
      <c r="L12" s="54">
        <f>L13+L14</f>
        <v>303679433</v>
      </c>
      <c r="M12" s="50">
        <f t="shared" ref="M12:M30" si="6">IF(L12=0,"-",ROUND(L12/L$11*100,1))</f>
        <v>99.4</v>
      </c>
      <c r="N12" s="50">
        <f t="shared" ref="N12:N15" si="7">IF(O12+L12=0,"-",IF(O12=0,"皆増",IF(L12=0,"皆減",ROUND(L12/O12*100,1))))</f>
        <v>98.7</v>
      </c>
      <c r="O12" s="54">
        <f>O13+O14</f>
        <v>307680147</v>
      </c>
      <c r="P12" s="50">
        <f t="shared" ref="P12:P30" si="8">IF(O12=0,"-",ROUND(O12/O$11*100,1))</f>
        <v>99.5</v>
      </c>
      <c r="Q12" s="50">
        <f t="shared" ref="Q12:Q15" si="9">IF(R12+O12=0,"-",IF(R12=0,"皆増",IF(O12=0,"皆減",ROUND(O12/R12*100,1))))</f>
        <v>102.8</v>
      </c>
      <c r="R12" s="54">
        <f>R13+R14</f>
        <v>299257941</v>
      </c>
      <c r="S12" s="50">
        <f t="shared" ref="S12:S30" si="10">IF(R12=0,"-",ROUND(R12/R$11*100,1))</f>
        <v>99.5</v>
      </c>
      <c r="T12" s="50">
        <f t="shared" ref="T12:T15" si="11">IF(U12+R12=0,"-",IF(U12=0,"皆増",IF(R12=0,"皆減",ROUND(R12/U12*100,1))))</f>
        <v>110.2</v>
      </c>
      <c r="U12" s="54">
        <f>U13+U14</f>
        <v>271673971</v>
      </c>
      <c r="V12" s="50">
        <f t="shared" ref="V12:V30" si="12">IF(U12=0,"-",ROUND(U12/U$11*100,1))</f>
        <v>99.3</v>
      </c>
      <c r="W12" s="50">
        <f t="shared" ref="W12:W15" si="13">IF(X12+U12=0,"-",IF(X12=0,"皆増",IF(U12=0,"皆減",ROUND(U12/X12*100,1))))</f>
        <v>100.5</v>
      </c>
      <c r="X12" s="54">
        <f>X13+X14</f>
        <v>270316709</v>
      </c>
      <c r="Y12" s="50">
        <f t="shared" ref="Y12:Y30" si="14">IF(X12=0,"-",ROUND(X12/X$11*100,1))</f>
        <v>99.3</v>
      </c>
      <c r="Z12" s="50">
        <f t="shared" ref="Z12:Z15" si="15">IF(AA12+X12=0,"-",IF(AA12=0,"皆増",IF(X12=0,"皆減",ROUND(X12/AA12*100,1))))</f>
        <v>100.3</v>
      </c>
      <c r="AA12" s="54">
        <f>AA13+AA14</f>
        <v>269617976</v>
      </c>
      <c r="AB12" s="50">
        <f t="shared" ref="AB12:AB30" si="16">IF(AA12=0,"-",ROUND(AA12/AA$11*100,1))</f>
        <v>99.2</v>
      </c>
      <c r="AC12" s="50">
        <f t="shared" ref="AC12:AC15" si="17">IF(AD12+AA12=0,"-",IF(AD12=0,"皆増",IF(AA12=0,"皆減",ROUND(AA12/AD12*100,1))))</f>
        <v>99</v>
      </c>
      <c r="AD12" s="54">
        <f>AD13+AD14</f>
        <v>272350279</v>
      </c>
      <c r="AE12" s="50">
        <f t="shared" ref="AE12:AE30" si="18">IF(AD12=0,"-",ROUND(AD12/AD$11*100,1))</f>
        <v>99</v>
      </c>
      <c r="AF12" s="50">
        <f t="shared" ref="AF12:AF15" si="19">IF(AG12+AD12=0,"-",IF(AG12=0,"皆増",IF(AD12=0,"皆減",ROUND(AD12/AG12*100,1))))</f>
        <v>101.7</v>
      </c>
      <c r="AG12" s="54">
        <f>AG13+AG14</f>
        <v>267672730</v>
      </c>
      <c r="AH12" s="50">
        <f t="shared" ref="AH12:AH30" si="20">IF(AG12=0,"-",ROUND(AG12/AG$11*100,1))</f>
        <v>98.9</v>
      </c>
      <c r="AI12" s="55">
        <v>101.5</v>
      </c>
      <c r="AJ12" s="49"/>
      <c r="AK12" s="49"/>
    </row>
    <row r="13" spans="1:37" s="33" customFormat="1" ht="20.149999999999999" customHeight="1" x14ac:dyDescent="0.55000000000000004">
      <c r="A13" s="65"/>
      <c r="B13" s="171" t="s">
        <v>133</v>
      </c>
      <c r="C13" s="54">
        <v>317640724</v>
      </c>
      <c r="D13" s="50">
        <f t="shared" si="3"/>
        <v>98.9</v>
      </c>
      <c r="E13" s="50">
        <f t="shared" si="0"/>
        <v>102.3</v>
      </c>
      <c r="F13" s="54">
        <v>310543705</v>
      </c>
      <c r="G13" s="50">
        <f t="shared" si="4"/>
        <v>98.9</v>
      </c>
      <c r="H13" s="50">
        <f t="shared" si="1"/>
        <v>103.6</v>
      </c>
      <c r="I13" s="54">
        <v>299753787</v>
      </c>
      <c r="J13" s="50">
        <f t="shared" si="5"/>
        <v>98.1</v>
      </c>
      <c r="K13" s="50">
        <f t="shared" si="2"/>
        <v>99.3</v>
      </c>
      <c r="L13" s="54">
        <v>301976406</v>
      </c>
      <c r="M13" s="50">
        <f t="shared" si="6"/>
        <v>98.9</v>
      </c>
      <c r="N13" s="50">
        <f t="shared" si="7"/>
        <v>98.6</v>
      </c>
      <c r="O13" s="54">
        <v>306185542</v>
      </c>
      <c r="P13" s="50">
        <f t="shared" si="8"/>
        <v>99</v>
      </c>
      <c r="Q13" s="50">
        <f t="shared" si="9"/>
        <v>102.8</v>
      </c>
      <c r="R13" s="54">
        <v>297744751</v>
      </c>
      <c r="S13" s="50">
        <f t="shared" si="10"/>
        <v>99</v>
      </c>
      <c r="T13" s="50">
        <f t="shared" si="11"/>
        <v>110.2</v>
      </c>
      <c r="U13" s="54">
        <v>270183175</v>
      </c>
      <c r="V13" s="50">
        <f t="shared" si="12"/>
        <v>98.8</v>
      </c>
      <c r="W13" s="50">
        <f t="shared" si="13"/>
        <v>100.6</v>
      </c>
      <c r="X13" s="54">
        <v>268635256</v>
      </c>
      <c r="Y13" s="50">
        <f t="shared" si="14"/>
        <v>98.7</v>
      </c>
      <c r="Z13" s="50">
        <f t="shared" si="15"/>
        <v>100.3</v>
      </c>
      <c r="AA13" s="54">
        <v>267852744</v>
      </c>
      <c r="AB13" s="50">
        <f t="shared" si="16"/>
        <v>98.5</v>
      </c>
      <c r="AC13" s="50">
        <f t="shared" si="17"/>
        <v>99.3</v>
      </c>
      <c r="AD13" s="54">
        <v>269776809</v>
      </c>
      <c r="AE13" s="50">
        <f t="shared" si="18"/>
        <v>98.1</v>
      </c>
      <c r="AF13" s="50">
        <f t="shared" si="19"/>
        <v>101.4</v>
      </c>
      <c r="AG13" s="54">
        <v>266112644</v>
      </c>
      <c r="AH13" s="50">
        <f t="shared" si="20"/>
        <v>98.3</v>
      </c>
      <c r="AI13" s="55">
        <v>101.4</v>
      </c>
    </row>
    <row r="14" spans="1:37" s="33" customFormat="1" ht="20.149999999999999" customHeight="1" x14ac:dyDescent="0.55000000000000004">
      <c r="A14" s="66"/>
      <c r="B14" s="171" t="s">
        <v>134</v>
      </c>
      <c r="C14" s="54">
        <v>1857738</v>
      </c>
      <c r="D14" s="50">
        <f t="shared" si="3"/>
        <v>0.6</v>
      </c>
      <c r="E14" s="50">
        <f t="shared" si="0"/>
        <v>97.9</v>
      </c>
      <c r="F14" s="54">
        <v>1897596</v>
      </c>
      <c r="G14" s="50">
        <f t="shared" si="4"/>
        <v>0.6</v>
      </c>
      <c r="H14" s="50">
        <f t="shared" si="1"/>
        <v>119.3</v>
      </c>
      <c r="I14" s="54">
        <v>1591233</v>
      </c>
      <c r="J14" s="50">
        <f t="shared" si="5"/>
        <v>0.5</v>
      </c>
      <c r="K14" s="50">
        <f t="shared" si="2"/>
        <v>93.4</v>
      </c>
      <c r="L14" s="54">
        <v>1703027</v>
      </c>
      <c r="M14" s="50">
        <f t="shared" si="6"/>
        <v>0.6</v>
      </c>
      <c r="N14" s="50">
        <f t="shared" si="7"/>
        <v>113.9</v>
      </c>
      <c r="O14" s="54">
        <v>1494605</v>
      </c>
      <c r="P14" s="50">
        <f t="shared" si="8"/>
        <v>0.5</v>
      </c>
      <c r="Q14" s="50">
        <f t="shared" si="9"/>
        <v>98.8</v>
      </c>
      <c r="R14" s="54">
        <v>1513190</v>
      </c>
      <c r="S14" s="50">
        <f t="shared" si="10"/>
        <v>0.5</v>
      </c>
      <c r="T14" s="50">
        <f t="shared" si="11"/>
        <v>101.5</v>
      </c>
      <c r="U14" s="54">
        <v>1490796</v>
      </c>
      <c r="V14" s="50">
        <f t="shared" si="12"/>
        <v>0.5</v>
      </c>
      <c r="W14" s="50">
        <f t="shared" si="13"/>
        <v>88.7</v>
      </c>
      <c r="X14" s="54">
        <v>1681453</v>
      </c>
      <c r="Y14" s="50">
        <f t="shared" si="14"/>
        <v>0.6</v>
      </c>
      <c r="Z14" s="50">
        <f t="shared" si="15"/>
        <v>95.3</v>
      </c>
      <c r="AA14" s="54">
        <v>1765232</v>
      </c>
      <c r="AB14" s="50">
        <f t="shared" si="16"/>
        <v>0.6</v>
      </c>
      <c r="AC14" s="50">
        <f t="shared" si="17"/>
        <v>68.599999999999994</v>
      </c>
      <c r="AD14" s="54">
        <v>2573470</v>
      </c>
      <c r="AE14" s="50">
        <f t="shared" si="18"/>
        <v>0.9</v>
      </c>
      <c r="AF14" s="50">
        <f t="shared" si="19"/>
        <v>165</v>
      </c>
      <c r="AG14" s="54">
        <v>1560086</v>
      </c>
      <c r="AH14" s="50">
        <f t="shared" si="20"/>
        <v>0.6</v>
      </c>
      <c r="AI14" s="55">
        <v>118</v>
      </c>
    </row>
    <row r="15" spans="1:37" s="33" customFormat="1" ht="20.149999999999999" customHeight="1" x14ac:dyDescent="0.55000000000000004">
      <c r="A15" s="185" t="s">
        <v>137</v>
      </c>
      <c r="B15" s="186"/>
      <c r="C15" s="54">
        <v>1623970</v>
      </c>
      <c r="D15" s="50">
        <f t="shared" si="3"/>
        <v>0.5</v>
      </c>
      <c r="E15" s="50">
        <f t="shared" si="0"/>
        <v>100.7</v>
      </c>
      <c r="F15" s="54">
        <v>1612485</v>
      </c>
      <c r="G15" s="50">
        <f t="shared" si="4"/>
        <v>0.5</v>
      </c>
      <c r="H15" s="50">
        <f t="shared" si="1"/>
        <v>37.700000000000003</v>
      </c>
      <c r="I15" s="54">
        <v>4280277</v>
      </c>
      <c r="J15" s="50">
        <f t="shared" si="5"/>
        <v>1.4</v>
      </c>
      <c r="K15" s="50">
        <f t="shared" si="2"/>
        <v>239.6</v>
      </c>
      <c r="L15" s="54">
        <v>1786078</v>
      </c>
      <c r="M15" s="50">
        <f t="shared" si="6"/>
        <v>0.6</v>
      </c>
      <c r="N15" s="50">
        <f t="shared" si="7"/>
        <v>112.9</v>
      </c>
      <c r="O15" s="54">
        <v>1581560</v>
      </c>
      <c r="P15" s="50">
        <f t="shared" si="8"/>
        <v>0.5</v>
      </c>
      <c r="Q15" s="50">
        <f t="shared" si="9"/>
        <v>96.3</v>
      </c>
      <c r="R15" s="54">
        <v>1642757</v>
      </c>
      <c r="S15" s="50">
        <f t="shared" si="10"/>
        <v>0.5</v>
      </c>
      <c r="T15" s="50">
        <f t="shared" si="11"/>
        <v>90.5</v>
      </c>
      <c r="U15" s="54">
        <v>1816199</v>
      </c>
      <c r="V15" s="50">
        <f t="shared" si="12"/>
        <v>0.7</v>
      </c>
      <c r="W15" s="50">
        <f t="shared" si="13"/>
        <v>92.9</v>
      </c>
      <c r="X15" s="54">
        <v>1955086</v>
      </c>
      <c r="Y15" s="50">
        <f t="shared" si="14"/>
        <v>0.7</v>
      </c>
      <c r="Z15" s="50">
        <f t="shared" si="15"/>
        <v>86</v>
      </c>
      <c r="AA15" s="54">
        <v>2274452</v>
      </c>
      <c r="AB15" s="50">
        <f t="shared" si="16"/>
        <v>0.8</v>
      </c>
      <c r="AC15" s="50">
        <f t="shared" si="17"/>
        <v>85.6</v>
      </c>
      <c r="AD15" s="54">
        <v>2655871</v>
      </c>
      <c r="AE15" s="50">
        <f t="shared" si="18"/>
        <v>1</v>
      </c>
      <c r="AF15" s="50">
        <f t="shared" si="19"/>
        <v>90.9</v>
      </c>
      <c r="AG15" s="54">
        <v>2920845</v>
      </c>
      <c r="AH15" s="50">
        <f t="shared" si="20"/>
        <v>1.1000000000000001</v>
      </c>
      <c r="AI15" s="55">
        <v>101.3</v>
      </c>
    </row>
    <row r="16" spans="1:37" s="33" customFormat="1" ht="20.149999999999999" customHeight="1" x14ac:dyDescent="0.55000000000000004">
      <c r="A16" s="181" t="s">
        <v>51</v>
      </c>
      <c r="B16" s="182"/>
      <c r="C16" s="52">
        <f>C17+C18</f>
        <v>153620567</v>
      </c>
      <c r="D16" s="51">
        <f t="shared" si="3"/>
        <v>47.8</v>
      </c>
      <c r="E16" s="51">
        <f t="shared" si="0"/>
        <v>101.5</v>
      </c>
      <c r="F16" s="52">
        <f>F17+F18</f>
        <v>151356755</v>
      </c>
      <c r="G16" s="51">
        <f t="shared" si="4"/>
        <v>48.2</v>
      </c>
      <c r="H16" s="51">
        <f t="shared" si="1"/>
        <v>101.8</v>
      </c>
      <c r="I16" s="52">
        <f>I17+I18</f>
        <v>148681711</v>
      </c>
      <c r="J16" s="51">
        <f t="shared" si="5"/>
        <v>48.6</v>
      </c>
      <c r="K16" s="51">
        <f t="shared" si="2"/>
        <v>99.5</v>
      </c>
      <c r="L16" s="52">
        <f>L17+L18</f>
        <v>149363390</v>
      </c>
      <c r="M16" s="51">
        <f t="shared" si="6"/>
        <v>48.9</v>
      </c>
      <c r="N16" s="51">
        <f>IF(O16+L16=0,"-",IF(O16=0,"皆増",IF(L16=0,"皆減",ROUND(L16/O16*100,1))))</f>
        <v>97.8</v>
      </c>
      <c r="O16" s="52">
        <f>O17+O18</f>
        <v>152658217</v>
      </c>
      <c r="P16" s="51">
        <f t="shared" si="8"/>
        <v>49.4</v>
      </c>
      <c r="Q16" s="51">
        <f>IF(R16+O16=0,"-",IF(R16=0,"皆増",IF(O16=0,"皆減",ROUND(O16/R16*100,1))))</f>
        <v>104.2</v>
      </c>
      <c r="R16" s="52">
        <f>R17+R18</f>
        <v>146494466</v>
      </c>
      <c r="S16" s="51">
        <f t="shared" si="10"/>
        <v>48.7</v>
      </c>
      <c r="T16" s="51">
        <f>IF(U16+R16=0,"-",IF(U16=0,"皆増",IF(R16=0,"皆減",ROUND(R16/U16*100,1))))</f>
        <v>123</v>
      </c>
      <c r="U16" s="52">
        <f>U17+U18</f>
        <v>119141107</v>
      </c>
      <c r="V16" s="51">
        <f t="shared" si="12"/>
        <v>43.6</v>
      </c>
      <c r="W16" s="51">
        <f>IF(X16+U16=0,"-",IF(X16=0,"皆増",IF(U16=0,"皆減",ROUND(U16/X16*100,1))))</f>
        <v>100.1</v>
      </c>
      <c r="X16" s="52">
        <f>X17+X18</f>
        <v>119014812</v>
      </c>
      <c r="Y16" s="51">
        <f t="shared" si="14"/>
        <v>43.7</v>
      </c>
      <c r="Z16" s="51">
        <f>IF(AA16+X16=0,"-",IF(AA16=0,"皆増",IF(X16=0,"皆減",ROUND(X16/AA16*100,1))))</f>
        <v>99.3</v>
      </c>
      <c r="AA16" s="52">
        <f>AA17+AA18</f>
        <v>119855300</v>
      </c>
      <c r="AB16" s="51">
        <f t="shared" si="16"/>
        <v>44.1</v>
      </c>
      <c r="AC16" s="51">
        <f>IF(AD16+AA16=0,"-",IF(AD16=0,"皆増",IF(AA16=0,"皆減",ROUND(AA16/AD16*100,1))))</f>
        <v>99.4</v>
      </c>
      <c r="AD16" s="52">
        <f>AD17+AD18</f>
        <v>120609403</v>
      </c>
      <c r="AE16" s="51">
        <f t="shared" si="18"/>
        <v>43.9</v>
      </c>
      <c r="AF16" s="51">
        <f>IF(AG16+AD16=0,"-",IF(AG16=0,"皆増",IF(AD16=0,"皆減",ROUND(AD16/AG16*100,1))))</f>
        <v>101.3</v>
      </c>
      <c r="AG16" s="52">
        <f>AG17+AG18</f>
        <v>119112081</v>
      </c>
      <c r="AH16" s="51">
        <f t="shared" si="20"/>
        <v>44</v>
      </c>
      <c r="AI16" s="53">
        <v>101.3</v>
      </c>
    </row>
    <row r="17" spans="1:35" s="33" customFormat="1" ht="20.149999999999999" customHeight="1" x14ac:dyDescent="0.55000000000000004">
      <c r="A17" s="65"/>
      <c r="B17" s="71" t="s">
        <v>52</v>
      </c>
      <c r="C17" s="54">
        <v>130344286</v>
      </c>
      <c r="D17" s="50">
        <f t="shared" si="3"/>
        <v>40.6</v>
      </c>
      <c r="E17" s="50">
        <f t="shared" si="0"/>
        <v>101.4</v>
      </c>
      <c r="F17" s="54">
        <v>128570930</v>
      </c>
      <c r="G17" s="50">
        <f t="shared" si="4"/>
        <v>40.9</v>
      </c>
      <c r="H17" s="50">
        <f t="shared" si="1"/>
        <v>101.2</v>
      </c>
      <c r="I17" s="54">
        <v>127098655</v>
      </c>
      <c r="J17" s="50">
        <f t="shared" si="5"/>
        <v>41.6</v>
      </c>
      <c r="K17" s="50">
        <f t="shared" si="2"/>
        <v>99.2</v>
      </c>
      <c r="L17" s="54">
        <v>128111644</v>
      </c>
      <c r="M17" s="50">
        <f t="shared" si="6"/>
        <v>41.9</v>
      </c>
      <c r="N17" s="50">
        <f t="shared" ref="N17:N30" si="21">IF(O17+L17=0,"-",IF(O17=0,"皆増",IF(L17=0,"皆減",ROUND(L17/O17*100,1))))</f>
        <v>101.3</v>
      </c>
      <c r="O17" s="54">
        <v>126419439</v>
      </c>
      <c r="P17" s="50">
        <f t="shared" si="8"/>
        <v>40.9</v>
      </c>
      <c r="Q17" s="50">
        <f t="shared" ref="Q17:Q30" si="22">IF(R17+O17=0,"-",IF(R17=0,"皆増",IF(O17=0,"皆減",ROUND(O17/R17*100,1))))</f>
        <v>104.4</v>
      </c>
      <c r="R17" s="54">
        <v>121050561</v>
      </c>
      <c r="S17" s="50">
        <f t="shared" si="10"/>
        <v>40.200000000000003</v>
      </c>
      <c r="T17" s="50">
        <f t="shared" ref="T17:T30" si="23">IF(U17+R17=0,"-",IF(U17=0,"皆増",IF(R17=0,"皆減",ROUND(R17/U17*100,1))))</f>
        <v>128.80000000000001</v>
      </c>
      <c r="U17" s="54">
        <v>94003161</v>
      </c>
      <c r="V17" s="50">
        <f t="shared" si="12"/>
        <v>34.4</v>
      </c>
      <c r="W17" s="50">
        <f t="shared" ref="W17:W30" si="24">IF(X17+U17=0,"-",IF(X17=0,"皆増",IF(U17=0,"皆減",ROUND(U17/X17*100,1))))</f>
        <v>101</v>
      </c>
      <c r="X17" s="54">
        <v>93089644</v>
      </c>
      <c r="Y17" s="50">
        <f t="shared" si="14"/>
        <v>34.200000000000003</v>
      </c>
      <c r="Z17" s="50">
        <f t="shared" ref="Z17:Z30" si="25">IF(AA17+X17=0,"-",IF(AA17=0,"皆増",IF(X17=0,"皆減",ROUND(X17/AA17*100,1))))</f>
        <v>101.2</v>
      </c>
      <c r="AA17" s="54">
        <v>91989316</v>
      </c>
      <c r="AB17" s="50">
        <f t="shared" si="16"/>
        <v>33.799999999999997</v>
      </c>
      <c r="AC17" s="50">
        <f t="shared" ref="AC17:AC30" si="26">IF(AD17+AA17=0,"-",IF(AD17=0,"皆増",IF(AA17=0,"皆減",ROUND(AA17/AD17*100,1))))</f>
        <v>101.2</v>
      </c>
      <c r="AD17" s="54">
        <v>90933201</v>
      </c>
      <c r="AE17" s="50">
        <f t="shared" si="18"/>
        <v>33.1</v>
      </c>
      <c r="AF17" s="50">
        <f t="shared" ref="AF17:AF30" si="27">IF(AG17+AD17=0,"-",IF(AG17=0,"皆増",IF(AD17=0,"皆減",ROUND(AD17/AG17*100,1))))</f>
        <v>100.1</v>
      </c>
      <c r="AG17" s="54">
        <v>90814330</v>
      </c>
      <c r="AH17" s="50">
        <f t="shared" si="20"/>
        <v>33.6</v>
      </c>
      <c r="AI17" s="55">
        <v>100.4</v>
      </c>
    </row>
    <row r="18" spans="1:35" s="33" customFormat="1" ht="20.149999999999999" customHeight="1" x14ac:dyDescent="0.55000000000000004">
      <c r="A18" s="66"/>
      <c r="B18" s="71" t="s">
        <v>53</v>
      </c>
      <c r="C18" s="54">
        <v>23276281</v>
      </c>
      <c r="D18" s="50">
        <f t="shared" si="3"/>
        <v>7.2</v>
      </c>
      <c r="E18" s="50">
        <f t="shared" si="0"/>
        <v>102.2</v>
      </c>
      <c r="F18" s="54">
        <v>22785825</v>
      </c>
      <c r="G18" s="50">
        <f t="shared" si="4"/>
        <v>7.3</v>
      </c>
      <c r="H18" s="50">
        <f t="shared" si="1"/>
        <v>105.6</v>
      </c>
      <c r="I18" s="54">
        <v>21583056</v>
      </c>
      <c r="J18" s="50">
        <f t="shared" si="5"/>
        <v>7.1</v>
      </c>
      <c r="K18" s="50">
        <f t="shared" si="2"/>
        <v>101.6</v>
      </c>
      <c r="L18" s="54">
        <v>21251746</v>
      </c>
      <c r="M18" s="50">
        <f t="shared" si="6"/>
        <v>7</v>
      </c>
      <c r="N18" s="50">
        <f t="shared" si="21"/>
        <v>81</v>
      </c>
      <c r="O18" s="54">
        <v>26238778</v>
      </c>
      <c r="P18" s="50">
        <f t="shared" si="8"/>
        <v>8.5</v>
      </c>
      <c r="Q18" s="50">
        <f t="shared" si="22"/>
        <v>103.1</v>
      </c>
      <c r="R18" s="54">
        <v>25443905</v>
      </c>
      <c r="S18" s="50">
        <f t="shared" si="10"/>
        <v>8.5</v>
      </c>
      <c r="T18" s="50">
        <f t="shared" si="23"/>
        <v>101.2</v>
      </c>
      <c r="U18" s="54">
        <v>25137946</v>
      </c>
      <c r="V18" s="50">
        <f t="shared" si="12"/>
        <v>9.1999999999999993</v>
      </c>
      <c r="W18" s="50">
        <f t="shared" si="24"/>
        <v>97</v>
      </c>
      <c r="X18" s="54">
        <v>25925168</v>
      </c>
      <c r="Y18" s="50">
        <f t="shared" si="14"/>
        <v>9.5</v>
      </c>
      <c r="Z18" s="50">
        <f t="shared" si="25"/>
        <v>93</v>
      </c>
      <c r="AA18" s="54">
        <v>27865984</v>
      </c>
      <c r="AB18" s="50">
        <f t="shared" si="16"/>
        <v>10.199999999999999</v>
      </c>
      <c r="AC18" s="50">
        <f t="shared" si="26"/>
        <v>93.9</v>
      </c>
      <c r="AD18" s="54">
        <v>29676202</v>
      </c>
      <c r="AE18" s="50">
        <f t="shared" si="18"/>
        <v>10.8</v>
      </c>
      <c r="AF18" s="50">
        <f t="shared" si="27"/>
        <v>104.9</v>
      </c>
      <c r="AG18" s="54">
        <v>28297751</v>
      </c>
      <c r="AH18" s="50">
        <f t="shared" si="20"/>
        <v>10.5</v>
      </c>
      <c r="AI18" s="55">
        <v>104.5</v>
      </c>
    </row>
    <row r="19" spans="1:35" s="33" customFormat="1" ht="20.149999999999999" customHeight="1" x14ac:dyDescent="0.55000000000000004">
      <c r="A19" s="181" t="s">
        <v>54</v>
      </c>
      <c r="B19" s="182"/>
      <c r="C19" s="52">
        <f>C20+C21+C22+C23</f>
        <v>121312828</v>
      </c>
      <c r="D19" s="51">
        <f t="shared" si="3"/>
        <v>37.799999999999997</v>
      </c>
      <c r="E19" s="51">
        <f t="shared" si="0"/>
        <v>103.4</v>
      </c>
      <c r="F19" s="52">
        <f>F20+F21+F22+F23</f>
        <v>117298833</v>
      </c>
      <c r="G19" s="51">
        <f t="shared" si="4"/>
        <v>37.299999999999997</v>
      </c>
      <c r="H19" s="51">
        <f t="shared" si="1"/>
        <v>103.8</v>
      </c>
      <c r="I19" s="52">
        <f>I20+I21+I22+I23</f>
        <v>112994809</v>
      </c>
      <c r="J19" s="51">
        <f t="shared" si="5"/>
        <v>37</v>
      </c>
      <c r="K19" s="51">
        <f t="shared" si="2"/>
        <v>99.8</v>
      </c>
      <c r="L19" s="52">
        <f>L20+L21+L22+L23</f>
        <v>113188904</v>
      </c>
      <c r="M19" s="51">
        <f t="shared" si="6"/>
        <v>37.1</v>
      </c>
      <c r="N19" s="51">
        <f t="shared" si="21"/>
        <v>99.9</v>
      </c>
      <c r="O19" s="52">
        <f>O20+O21+O22+O23</f>
        <v>113266608</v>
      </c>
      <c r="P19" s="51">
        <f t="shared" si="8"/>
        <v>36.6</v>
      </c>
      <c r="Q19" s="51">
        <f t="shared" si="22"/>
        <v>101.6</v>
      </c>
      <c r="R19" s="52">
        <f>R20+R21+R22+R23</f>
        <v>111522774</v>
      </c>
      <c r="S19" s="51">
        <f t="shared" si="10"/>
        <v>37.1</v>
      </c>
      <c r="T19" s="51">
        <f t="shared" si="23"/>
        <v>99.9</v>
      </c>
      <c r="U19" s="52">
        <f>U20+U21+U22+U23</f>
        <v>111590365</v>
      </c>
      <c r="V19" s="51">
        <f t="shared" si="12"/>
        <v>40.799999999999997</v>
      </c>
      <c r="W19" s="51">
        <f t="shared" si="24"/>
        <v>101.1</v>
      </c>
      <c r="X19" s="52">
        <f>X20+X21+X22+X23</f>
        <v>110333388</v>
      </c>
      <c r="Y19" s="51">
        <f t="shared" si="14"/>
        <v>40.5</v>
      </c>
      <c r="Z19" s="51">
        <f t="shared" si="25"/>
        <v>100.7</v>
      </c>
      <c r="AA19" s="52">
        <f>AA20+AA21+AA22+AA23</f>
        <v>109522751</v>
      </c>
      <c r="AB19" s="51">
        <f t="shared" si="16"/>
        <v>40.299999999999997</v>
      </c>
      <c r="AC19" s="51">
        <f t="shared" si="26"/>
        <v>99</v>
      </c>
      <c r="AD19" s="52">
        <f>AD20+AD21+AD22+AD23</f>
        <v>110580760</v>
      </c>
      <c r="AE19" s="51">
        <f t="shared" si="18"/>
        <v>40.200000000000003</v>
      </c>
      <c r="AF19" s="51">
        <f t="shared" si="27"/>
        <v>101.6</v>
      </c>
      <c r="AG19" s="52">
        <f>AG20+AG21+AG22+AG23</f>
        <v>108870270</v>
      </c>
      <c r="AH19" s="51">
        <f t="shared" si="20"/>
        <v>40.200000000000003</v>
      </c>
      <c r="AI19" s="53">
        <v>101</v>
      </c>
    </row>
    <row r="20" spans="1:35" s="33" customFormat="1" ht="20.149999999999999" customHeight="1" x14ac:dyDescent="0.55000000000000004">
      <c r="A20" s="65"/>
      <c r="B20" s="71" t="s">
        <v>55</v>
      </c>
      <c r="C20" s="56">
        <v>39455676</v>
      </c>
      <c r="D20" s="50">
        <f t="shared" si="3"/>
        <v>12.3</v>
      </c>
      <c r="E20" s="50">
        <f t="shared" si="0"/>
        <v>102.6</v>
      </c>
      <c r="F20" s="56">
        <v>38441572</v>
      </c>
      <c r="G20" s="50">
        <f t="shared" si="4"/>
        <v>12.2</v>
      </c>
      <c r="H20" s="50">
        <f t="shared" si="1"/>
        <v>101.3</v>
      </c>
      <c r="I20" s="56">
        <v>37938560</v>
      </c>
      <c r="J20" s="50">
        <f t="shared" si="5"/>
        <v>12.4</v>
      </c>
      <c r="K20" s="50">
        <f t="shared" si="2"/>
        <v>101.9</v>
      </c>
      <c r="L20" s="56">
        <v>37217065</v>
      </c>
      <c r="M20" s="50">
        <f t="shared" si="6"/>
        <v>12.2</v>
      </c>
      <c r="N20" s="50">
        <f t="shared" si="21"/>
        <v>99.2</v>
      </c>
      <c r="O20" s="56">
        <v>37508989</v>
      </c>
      <c r="P20" s="50">
        <f t="shared" si="8"/>
        <v>12.1</v>
      </c>
      <c r="Q20" s="50">
        <f t="shared" si="22"/>
        <v>100.3</v>
      </c>
      <c r="R20" s="56">
        <v>37381499</v>
      </c>
      <c r="S20" s="50">
        <f t="shared" si="10"/>
        <v>12.4</v>
      </c>
      <c r="T20" s="50">
        <f t="shared" si="23"/>
        <v>101</v>
      </c>
      <c r="U20" s="56">
        <v>37026916</v>
      </c>
      <c r="V20" s="50">
        <f t="shared" si="12"/>
        <v>13.5</v>
      </c>
      <c r="W20" s="50">
        <f t="shared" si="24"/>
        <v>99.6</v>
      </c>
      <c r="X20" s="56">
        <v>37164653</v>
      </c>
      <c r="Y20" s="50">
        <f t="shared" si="14"/>
        <v>13.6</v>
      </c>
      <c r="Z20" s="50">
        <f t="shared" si="25"/>
        <v>99.3</v>
      </c>
      <c r="AA20" s="56">
        <v>37418890</v>
      </c>
      <c r="AB20" s="50">
        <f t="shared" si="16"/>
        <v>13.8</v>
      </c>
      <c r="AC20" s="50">
        <f t="shared" si="26"/>
        <v>100</v>
      </c>
      <c r="AD20" s="56">
        <v>37406505</v>
      </c>
      <c r="AE20" s="50">
        <f t="shared" si="18"/>
        <v>13.6</v>
      </c>
      <c r="AF20" s="50">
        <f t="shared" si="27"/>
        <v>101.8</v>
      </c>
      <c r="AG20" s="56">
        <v>36760497</v>
      </c>
      <c r="AH20" s="50">
        <f t="shared" si="20"/>
        <v>13.6</v>
      </c>
      <c r="AI20" s="55">
        <v>97.9</v>
      </c>
    </row>
    <row r="21" spans="1:35" s="33" customFormat="1" ht="20.149999999999999" customHeight="1" x14ac:dyDescent="0.55000000000000004">
      <c r="A21" s="67"/>
      <c r="B21" s="71" t="s">
        <v>56</v>
      </c>
      <c r="C21" s="56">
        <v>61068340</v>
      </c>
      <c r="D21" s="50">
        <f t="shared" si="3"/>
        <v>19</v>
      </c>
      <c r="E21" s="50">
        <f t="shared" si="0"/>
        <v>102.2</v>
      </c>
      <c r="F21" s="56">
        <v>59730315</v>
      </c>
      <c r="G21" s="50">
        <f t="shared" si="4"/>
        <v>19</v>
      </c>
      <c r="H21" s="50">
        <f t="shared" si="1"/>
        <v>105.2</v>
      </c>
      <c r="I21" s="56">
        <v>56801454</v>
      </c>
      <c r="J21" s="50">
        <f t="shared" si="5"/>
        <v>18.600000000000001</v>
      </c>
      <c r="K21" s="50">
        <f t="shared" si="2"/>
        <v>97.9</v>
      </c>
      <c r="L21" s="56">
        <v>57995941</v>
      </c>
      <c r="M21" s="50">
        <f t="shared" si="6"/>
        <v>19</v>
      </c>
      <c r="N21" s="50">
        <f t="shared" si="21"/>
        <v>101</v>
      </c>
      <c r="O21" s="56">
        <v>57447203</v>
      </c>
      <c r="P21" s="50">
        <f t="shared" si="8"/>
        <v>18.600000000000001</v>
      </c>
      <c r="Q21" s="50">
        <f t="shared" si="22"/>
        <v>102.1</v>
      </c>
      <c r="R21" s="56">
        <v>56262985</v>
      </c>
      <c r="S21" s="50">
        <f t="shared" si="10"/>
        <v>18.7</v>
      </c>
      <c r="T21" s="50">
        <f t="shared" si="23"/>
        <v>99.5</v>
      </c>
      <c r="U21" s="56">
        <v>56520974</v>
      </c>
      <c r="V21" s="50">
        <f t="shared" si="12"/>
        <v>20.7</v>
      </c>
      <c r="W21" s="50">
        <f t="shared" si="24"/>
        <v>102.1</v>
      </c>
      <c r="X21" s="56">
        <v>55372868</v>
      </c>
      <c r="Y21" s="50">
        <f t="shared" si="14"/>
        <v>20.3</v>
      </c>
      <c r="Z21" s="50">
        <f t="shared" si="25"/>
        <v>102.4</v>
      </c>
      <c r="AA21" s="56">
        <v>54052294</v>
      </c>
      <c r="AB21" s="50">
        <f t="shared" si="16"/>
        <v>19.899999999999999</v>
      </c>
      <c r="AC21" s="50">
        <f t="shared" si="26"/>
        <v>98.7</v>
      </c>
      <c r="AD21" s="56">
        <v>54776014</v>
      </c>
      <c r="AE21" s="50">
        <f t="shared" si="18"/>
        <v>19.899999999999999</v>
      </c>
      <c r="AF21" s="50">
        <f t="shared" si="27"/>
        <v>101.8</v>
      </c>
      <c r="AG21" s="56">
        <v>53831574</v>
      </c>
      <c r="AH21" s="50">
        <f t="shared" si="20"/>
        <v>19.899999999999999</v>
      </c>
      <c r="AI21" s="55">
        <v>103.2</v>
      </c>
    </row>
    <row r="22" spans="1:35" s="33" customFormat="1" ht="20.149999999999999" customHeight="1" x14ac:dyDescent="0.55000000000000004">
      <c r="A22" s="67"/>
      <c r="B22" s="71" t="s">
        <v>57</v>
      </c>
      <c r="C22" s="56">
        <v>20095372</v>
      </c>
      <c r="D22" s="50">
        <f t="shared" si="3"/>
        <v>6.3</v>
      </c>
      <c r="E22" s="50">
        <f t="shared" si="0"/>
        <v>109.1</v>
      </c>
      <c r="F22" s="56">
        <v>18426561</v>
      </c>
      <c r="G22" s="50">
        <f t="shared" si="4"/>
        <v>5.9</v>
      </c>
      <c r="H22" s="50">
        <f t="shared" si="1"/>
        <v>104.9</v>
      </c>
      <c r="I22" s="56">
        <v>17558278</v>
      </c>
      <c r="J22" s="50">
        <f t="shared" si="5"/>
        <v>5.7</v>
      </c>
      <c r="K22" s="50">
        <f t="shared" si="2"/>
        <v>101.7</v>
      </c>
      <c r="L22" s="56">
        <v>17271309</v>
      </c>
      <c r="M22" s="50">
        <f t="shared" si="6"/>
        <v>5.7</v>
      </c>
      <c r="N22" s="50">
        <f t="shared" si="21"/>
        <v>98.5</v>
      </c>
      <c r="O22" s="56">
        <v>17531516</v>
      </c>
      <c r="P22" s="50">
        <f t="shared" si="8"/>
        <v>5.7</v>
      </c>
      <c r="Q22" s="50">
        <f t="shared" si="22"/>
        <v>102.5</v>
      </c>
      <c r="R22" s="56">
        <v>17095994</v>
      </c>
      <c r="S22" s="50">
        <f t="shared" si="10"/>
        <v>5.7</v>
      </c>
      <c r="T22" s="50">
        <f t="shared" si="23"/>
        <v>99.1</v>
      </c>
      <c r="U22" s="56">
        <v>17254801</v>
      </c>
      <c r="V22" s="50">
        <f t="shared" si="12"/>
        <v>6.3</v>
      </c>
      <c r="W22" s="50">
        <f t="shared" si="24"/>
        <v>101.5</v>
      </c>
      <c r="X22" s="56">
        <v>17007358</v>
      </c>
      <c r="Y22" s="50">
        <f t="shared" si="14"/>
        <v>6.2</v>
      </c>
      <c r="Z22" s="50">
        <f t="shared" si="25"/>
        <v>98.5</v>
      </c>
      <c r="AA22" s="56">
        <v>17261551</v>
      </c>
      <c r="AB22" s="50">
        <f t="shared" si="16"/>
        <v>6.3</v>
      </c>
      <c r="AC22" s="50">
        <f t="shared" si="26"/>
        <v>98.3</v>
      </c>
      <c r="AD22" s="56">
        <v>17560522</v>
      </c>
      <c r="AE22" s="50">
        <f t="shared" si="18"/>
        <v>6.4</v>
      </c>
      <c r="AF22" s="50">
        <f t="shared" si="27"/>
        <v>100.8</v>
      </c>
      <c r="AG22" s="56">
        <v>17423243</v>
      </c>
      <c r="AH22" s="50">
        <f t="shared" si="20"/>
        <v>6.4</v>
      </c>
      <c r="AI22" s="55">
        <v>101.4</v>
      </c>
    </row>
    <row r="23" spans="1:35" s="33" customFormat="1" ht="20.149999999999999" customHeight="1" x14ac:dyDescent="0.55000000000000004">
      <c r="A23" s="66"/>
      <c r="B23" s="171" t="s">
        <v>131</v>
      </c>
      <c r="C23" s="56">
        <v>693440</v>
      </c>
      <c r="D23" s="50">
        <f t="shared" si="3"/>
        <v>0.2</v>
      </c>
      <c r="E23" s="50">
        <f t="shared" si="0"/>
        <v>99</v>
      </c>
      <c r="F23" s="56">
        <v>700385</v>
      </c>
      <c r="G23" s="50">
        <f t="shared" si="4"/>
        <v>0.2</v>
      </c>
      <c r="H23" s="50">
        <f t="shared" si="1"/>
        <v>100.6</v>
      </c>
      <c r="I23" s="56">
        <v>696517</v>
      </c>
      <c r="J23" s="50">
        <f t="shared" si="5"/>
        <v>0.2</v>
      </c>
      <c r="K23" s="50">
        <f t="shared" si="2"/>
        <v>98.9</v>
      </c>
      <c r="L23" s="56">
        <v>704589</v>
      </c>
      <c r="M23" s="50">
        <f t="shared" si="6"/>
        <v>0.2</v>
      </c>
      <c r="N23" s="50">
        <f t="shared" si="21"/>
        <v>90.5</v>
      </c>
      <c r="O23" s="56">
        <v>778900</v>
      </c>
      <c r="P23" s="50">
        <f t="shared" si="8"/>
        <v>0.3</v>
      </c>
      <c r="Q23" s="50">
        <f t="shared" si="22"/>
        <v>99.6</v>
      </c>
      <c r="R23" s="56">
        <v>782296</v>
      </c>
      <c r="S23" s="50">
        <f t="shared" si="10"/>
        <v>0.3</v>
      </c>
      <c r="T23" s="50">
        <f t="shared" si="23"/>
        <v>99.3</v>
      </c>
      <c r="U23" s="56">
        <v>787674</v>
      </c>
      <c r="V23" s="50">
        <f t="shared" si="12"/>
        <v>0.3</v>
      </c>
      <c r="W23" s="50">
        <f t="shared" si="24"/>
        <v>99.9</v>
      </c>
      <c r="X23" s="56">
        <v>788509</v>
      </c>
      <c r="Y23" s="50">
        <f t="shared" si="14"/>
        <v>0.3</v>
      </c>
      <c r="Z23" s="50">
        <f t="shared" si="25"/>
        <v>99.8</v>
      </c>
      <c r="AA23" s="56">
        <v>790016</v>
      </c>
      <c r="AB23" s="50">
        <f t="shared" si="16"/>
        <v>0.3</v>
      </c>
      <c r="AC23" s="50">
        <f t="shared" si="26"/>
        <v>94.3</v>
      </c>
      <c r="AD23" s="56">
        <v>837719</v>
      </c>
      <c r="AE23" s="50">
        <f t="shared" si="18"/>
        <v>0.3</v>
      </c>
      <c r="AF23" s="50">
        <f t="shared" si="27"/>
        <v>98</v>
      </c>
      <c r="AG23" s="56">
        <v>854956</v>
      </c>
      <c r="AH23" s="50">
        <f t="shared" si="20"/>
        <v>0.3</v>
      </c>
      <c r="AI23" s="55">
        <v>98.2</v>
      </c>
    </row>
    <row r="24" spans="1:35" s="33" customFormat="1" ht="20.149999999999999" customHeight="1" x14ac:dyDescent="0.55000000000000004">
      <c r="A24" s="181" t="s">
        <v>58</v>
      </c>
      <c r="B24" s="182"/>
      <c r="C24" s="57">
        <v>1975999</v>
      </c>
      <c r="D24" s="51">
        <f t="shared" si="3"/>
        <v>0.6</v>
      </c>
      <c r="E24" s="51">
        <f t="shared" si="0"/>
        <v>100.4</v>
      </c>
      <c r="F24" s="57">
        <v>1967286</v>
      </c>
      <c r="G24" s="51">
        <f t="shared" si="4"/>
        <v>0.6</v>
      </c>
      <c r="H24" s="51">
        <f t="shared" si="1"/>
        <v>105.8</v>
      </c>
      <c r="I24" s="57">
        <v>1859509</v>
      </c>
      <c r="J24" s="51">
        <f t="shared" si="5"/>
        <v>0.6</v>
      </c>
      <c r="K24" s="51">
        <f t="shared" si="2"/>
        <v>95.5</v>
      </c>
      <c r="L24" s="57">
        <v>1947265</v>
      </c>
      <c r="M24" s="51">
        <f t="shared" si="6"/>
        <v>0.6</v>
      </c>
      <c r="N24" s="51">
        <f t="shared" si="21"/>
        <v>115.6</v>
      </c>
      <c r="O24" s="57">
        <v>1683886</v>
      </c>
      <c r="P24" s="51">
        <f t="shared" si="8"/>
        <v>0.5</v>
      </c>
      <c r="Q24" s="51">
        <f t="shared" si="22"/>
        <v>103.9</v>
      </c>
      <c r="R24" s="57">
        <v>1621415</v>
      </c>
      <c r="S24" s="51">
        <f t="shared" si="10"/>
        <v>0.5</v>
      </c>
      <c r="T24" s="51">
        <f t="shared" si="23"/>
        <v>103.6</v>
      </c>
      <c r="U24" s="57">
        <v>1565034</v>
      </c>
      <c r="V24" s="51">
        <f t="shared" si="12"/>
        <v>0.6</v>
      </c>
      <c r="W24" s="51">
        <f t="shared" si="24"/>
        <v>103.9</v>
      </c>
      <c r="X24" s="57">
        <v>1506825</v>
      </c>
      <c r="Y24" s="51">
        <f t="shared" si="14"/>
        <v>0.6</v>
      </c>
      <c r="Z24" s="51">
        <f t="shared" si="25"/>
        <v>124.7</v>
      </c>
      <c r="AA24" s="57">
        <v>1207900</v>
      </c>
      <c r="AB24" s="51">
        <f t="shared" si="16"/>
        <v>0.4</v>
      </c>
      <c r="AC24" s="51">
        <f t="shared" si="26"/>
        <v>102.6</v>
      </c>
      <c r="AD24" s="57">
        <v>1177029</v>
      </c>
      <c r="AE24" s="51">
        <f t="shared" si="18"/>
        <v>0.4</v>
      </c>
      <c r="AF24" s="51">
        <f t="shared" si="27"/>
        <v>103.3</v>
      </c>
      <c r="AG24" s="57">
        <v>1139776</v>
      </c>
      <c r="AH24" s="51">
        <f t="shared" si="20"/>
        <v>0.4</v>
      </c>
      <c r="AI24" s="53">
        <v>102.4</v>
      </c>
    </row>
    <row r="25" spans="1:35" s="33" customFormat="1" ht="20.149999999999999" customHeight="1" x14ac:dyDescent="0.55000000000000004">
      <c r="A25" s="181" t="s">
        <v>59</v>
      </c>
      <c r="B25" s="182"/>
      <c r="C25" s="57">
        <v>10114065</v>
      </c>
      <c r="D25" s="51">
        <f t="shared" si="3"/>
        <v>3.1</v>
      </c>
      <c r="E25" s="51">
        <f t="shared" si="0"/>
        <v>100.6</v>
      </c>
      <c r="F25" s="57">
        <v>10057177</v>
      </c>
      <c r="G25" s="51">
        <f t="shared" si="4"/>
        <v>3.2</v>
      </c>
      <c r="H25" s="51">
        <f t="shared" si="1"/>
        <v>105.9</v>
      </c>
      <c r="I25" s="57">
        <v>9492762</v>
      </c>
      <c r="J25" s="51">
        <f t="shared" si="5"/>
        <v>3.1</v>
      </c>
      <c r="K25" s="51">
        <f t="shared" si="2"/>
        <v>106.3</v>
      </c>
      <c r="L25" s="57">
        <v>8926724</v>
      </c>
      <c r="M25" s="51">
        <f t="shared" si="6"/>
        <v>2.9</v>
      </c>
      <c r="N25" s="51">
        <f t="shared" si="21"/>
        <v>96.5</v>
      </c>
      <c r="O25" s="57">
        <v>9248791</v>
      </c>
      <c r="P25" s="51">
        <f t="shared" si="8"/>
        <v>3</v>
      </c>
      <c r="Q25" s="51">
        <f t="shared" si="22"/>
        <v>100.3</v>
      </c>
      <c r="R25" s="57">
        <v>9219141</v>
      </c>
      <c r="S25" s="51">
        <f t="shared" si="10"/>
        <v>3.1</v>
      </c>
      <c r="T25" s="51">
        <f t="shared" si="23"/>
        <v>97.8</v>
      </c>
      <c r="U25" s="57">
        <v>9426658</v>
      </c>
      <c r="V25" s="51">
        <f t="shared" si="12"/>
        <v>3.4</v>
      </c>
      <c r="W25" s="51">
        <f t="shared" si="24"/>
        <v>94.4</v>
      </c>
      <c r="X25" s="57">
        <v>9982501</v>
      </c>
      <c r="Y25" s="51">
        <f t="shared" si="14"/>
        <v>3.7</v>
      </c>
      <c r="Z25" s="51">
        <f t="shared" si="25"/>
        <v>97.3</v>
      </c>
      <c r="AA25" s="57">
        <v>10264374</v>
      </c>
      <c r="AB25" s="51">
        <f t="shared" si="16"/>
        <v>3.8</v>
      </c>
      <c r="AC25" s="51">
        <f t="shared" si="26"/>
        <v>98.4</v>
      </c>
      <c r="AD25" s="57">
        <v>10432051</v>
      </c>
      <c r="AE25" s="51">
        <f t="shared" si="18"/>
        <v>3.8</v>
      </c>
      <c r="AF25" s="51">
        <f t="shared" si="27"/>
        <v>96</v>
      </c>
      <c r="AG25" s="57">
        <v>10866789</v>
      </c>
      <c r="AH25" s="51">
        <f t="shared" si="20"/>
        <v>4</v>
      </c>
      <c r="AI25" s="53">
        <v>110.5</v>
      </c>
    </row>
    <row r="26" spans="1:35" s="33" customFormat="1" ht="20.149999999999999" customHeight="1" x14ac:dyDescent="0.55000000000000004">
      <c r="A26" s="181" t="s">
        <v>60</v>
      </c>
      <c r="B26" s="182"/>
      <c r="C26" s="57">
        <f>C27+C28</f>
        <v>0</v>
      </c>
      <c r="D26" s="51" t="str">
        <f t="shared" si="3"/>
        <v>-</v>
      </c>
      <c r="E26" s="51" t="str">
        <f t="shared" si="0"/>
        <v>-</v>
      </c>
      <c r="F26" s="57">
        <f>F27+F28</f>
        <v>0</v>
      </c>
      <c r="G26" s="51" t="str">
        <f t="shared" si="4"/>
        <v>-</v>
      </c>
      <c r="H26" s="51" t="str">
        <f t="shared" si="1"/>
        <v>皆減</v>
      </c>
      <c r="I26" s="57">
        <f>I27+I28</f>
        <v>59</v>
      </c>
      <c r="J26" s="51">
        <f t="shared" si="5"/>
        <v>0</v>
      </c>
      <c r="K26" s="51">
        <f t="shared" si="2"/>
        <v>10.3</v>
      </c>
      <c r="L26" s="57">
        <f>L27+L28</f>
        <v>573</v>
      </c>
      <c r="M26" s="51">
        <f t="shared" si="6"/>
        <v>0</v>
      </c>
      <c r="N26" s="51" t="str">
        <f t="shared" si="21"/>
        <v>皆増</v>
      </c>
      <c r="O26" s="57">
        <f>O27+O28</f>
        <v>0</v>
      </c>
      <c r="P26" s="51" t="str">
        <f t="shared" si="8"/>
        <v>-</v>
      </c>
      <c r="Q26" s="51" t="str">
        <f t="shared" si="22"/>
        <v>皆減</v>
      </c>
      <c r="R26" s="57">
        <f>R27+R28</f>
        <v>16</v>
      </c>
      <c r="S26" s="51">
        <f t="shared" si="10"/>
        <v>0</v>
      </c>
      <c r="T26" s="51">
        <f t="shared" si="23"/>
        <v>0.1</v>
      </c>
      <c r="U26" s="57">
        <f>U27+U28</f>
        <v>14247</v>
      </c>
      <c r="V26" s="51">
        <f t="shared" si="12"/>
        <v>0</v>
      </c>
      <c r="W26" s="51">
        <f t="shared" si="24"/>
        <v>92.8</v>
      </c>
      <c r="X26" s="57">
        <f>X27+X28</f>
        <v>15352</v>
      </c>
      <c r="Y26" s="51">
        <f t="shared" si="14"/>
        <v>0</v>
      </c>
      <c r="Z26" s="51">
        <f t="shared" si="25"/>
        <v>295.89999999999998</v>
      </c>
      <c r="AA26" s="57">
        <f>AA27+AA28</f>
        <v>5189</v>
      </c>
      <c r="AB26" s="51">
        <f t="shared" si="16"/>
        <v>0</v>
      </c>
      <c r="AC26" s="51">
        <f t="shared" si="26"/>
        <v>0.5</v>
      </c>
      <c r="AD26" s="57">
        <f>AD27+AD28</f>
        <v>1009564</v>
      </c>
      <c r="AE26" s="51">
        <f t="shared" si="18"/>
        <v>0.4</v>
      </c>
      <c r="AF26" s="51">
        <f t="shared" si="27"/>
        <v>934.8</v>
      </c>
      <c r="AG26" s="57">
        <f>AG27+AG28</f>
        <v>107994</v>
      </c>
      <c r="AH26" s="51">
        <f t="shared" si="20"/>
        <v>0</v>
      </c>
      <c r="AI26" s="53">
        <v>1360.5</v>
      </c>
    </row>
    <row r="27" spans="1:35" s="33" customFormat="1" ht="20.149999999999999" customHeight="1" x14ac:dyDescent="0.55000000000000004">
      <c r="A27" s="68"/>
      <c r="B27" s="71" t="s">
        <v>61</v>
      </c>
      <c r="C27" s="56">
        <v>0</v>
      </c>
      <c r="D27" s="50" t="str">
        <f t="shared" si="3"/>
        <v>-</v>
      </c>
      <c r="E27" s="50" t="str">
        <f t="shared" si="0"/>
        <v>-</v>
      </c>
      <c r="F27" s="56">
        <v>0</v>
      </c>
      <c r="G27" s="50" t="str">
        <f t="shared" si="4"/>
        <v>-</v>
      </c>
      <c r="H27" s="50" t="str">
        <f t="shared" si="1"/>
        <v>皆減</v>
      </c>
      <c r="I27" s="56">
        <v>59</v>
      </c>
      <c r="J27" s="50">
        <f t="shared" si="5"/>
        <v>0</v>
      </c>
      <c r="K27" s="50" t="str">
        <f t="shared" si="2"/>
        <v>皆増</v>
      </c>
      <c r="L27" s="56">
        <v>0</v>
      </c>
      <c r="M27" s="50" t="str">
        <f t="shared" si="6"/>
        <v>-</v>
      </c>
      <c r="N27" s="50" t="str">
        <f t="shared" si="21"/>
        <v>-</v>
      </c>
      <c r="O27" s="56">
        <v>0</v>
      </c>
      <c r="P27" s="50" t="str">
        <f t="shared" si="8"/>
        <v>-</v>
      </c>
      <c r="Q27" s="50" t="str">
        <f t="shared" si="22"/>
        <v>皆減</v>
      </c>
      <c r="R27" s="56">
        <v>16</v>
      </c>
      <c r="S27" s="50">
        <f t="shared" si="10"/>
        <v>0</v>
      </c>
      <c r="T27" s="50">
        <f t="shared" si="23"/>
        <v>2.2999999999999998</v>
      </c>
      <c r="U27" s="56">
        <v>709</v>
      </c>
      <c r="V27" s="50">
        <f t="shared" si="12"/>
        <v>0</v>
      </c>
      <c r="W27" s="50">
        <f t="shared" si="24"/>
        <v>10.1</v>
      </c>
      <c r="X27" s="56">
        <v>7008</v>
      </c>
      <c r="Y27" s="50">
        <f t="shared" si="14"/>
        <v>0</v>
      </c>
      <c r="Z27" s="50">
        <f t="shared" si="25"/>
        <v>1050.7</v>
      </c>
      <c r="AA27" s="56">
        <v>667</v>
      </c>
      <c r="AB27" s="50">
        <f t="shared" si="16"/>
        <v>0</v>
      </c>
      <c r="AC27" s="50">
        <f t="shared" si="26"/>
        <v>0.4</v>
      </c>
      <c r="AD27" s="56">
        <v>183938</v>
      </c>
      <c r="AE27" s="50">
        <f t="shared" si="18"/>
        <v>0.1</v>
      </c>
      <c r="AF27" s="50">
        <f t="shared" si="27"/>
        <v>189.6</v>
      </c>
      <c r="AG27" s="56">
        <v>97027</v>
      </c>
      <c r="AH27" s="50">
        <f t="shared" si="20"/>
        <v>0</v>
      </c>
      <c r="AI27" s="55">
        <v>1958.6</v>
      </c>
    </row>
    <row r="28" spans="1:35" s="33" customFormat="1" ht="20.149999999999999" customHeight="1" x14ac:dyDescent="0.55000000000000004">
      <c r="A28" s="69"/>
      <c r="B28" s="71" t="s">
        <v>62</v>
      </c>
      <c r="C28" s="56">
        <v>0</v>
      </c>
      <c r="D28" s="50" t="str">
        <f t="shared" si="3"/>
        <v>-</v>
      </c>
      <c r="E28" s="50" t="str">
        <f t="shared" si="0"/>
        <v>-</v>
      </c>
      <c r="F28" s="56">
        <v>0</v>
      </c>
      <c r="G28" s="50" t="str">
        <f t="shared" si="4"/>
        <v>-</v>
      </c>
      <c r="H28" s="50" t="str">
        <f t="shared" si="1"/>
        <v>-</v>
      </c>
      <c r="I28" s="56">
        <v>0</v>
      </c>
      <c r="J28" s="50" t="str">
        <f t="shared" si="5"/>
        <v>-</v>
      </c>
      <c r="K28" s="50" t="str">
        <f t="shared" si="2"/>
        <v>皆減</v>
      </c>
      <c r="L28" s="56">
        <v>573</v>
      </c>
      <c r="M28" s="50">
        <f t="shared" si="6"/>
        <v>0</v>
      </c>
      <c r="N28" s="50" t="str">
        <f t="shared" si="21"/>
        <v>皆増</v>
      </c>
      <c r="O28" s="56">
        <v>0</v>
      </c>
      <c r="P28" s="50" t="str">
        <f t="shared" si="8"/>
        <v>-</v>
      </c>
      <c r="Q28" s="50" t="str">
        <f t="shared" si="22"/>
        <v>-</v>
      </c>
      <c r="R28" s="56"/>
      <c r="S28" s="50" t="str">
        <f t="shared" si="10"/>
        <v>-</v>
      </c>
      <c r="T28" s="50" t="str">
        <f t="shared" si="23"/>
        <v>皆減</v>
      </c>
      <c r="U28" s="56">
        <v>13538</v>
      </c>
      <c r="V28" s="50">
        <f t="shared" si="12"/>
        <v>0</v>
      </c>
      <c r="W28" s="50">
        <f t="shared" si="24"/>
        <v>162.19999999999999</v>
      </c>
      <c r="X28" s="56">
        <v>8344</v>
      </c>
      <c r="Y28" s="50">
        <f t="shared" si="14"/>
        <v>0</v>
      </c>
      <c r="Z28" s="50">
        <f t="shared" si="25"/>
        <v>184.5</v>
      </c>
      <c r="AA28" s="56">
        <v>4522</v>
      </c>
      <c r="AB28" s="50">
        <f t="shared" si="16"/>
        <v>0</v>
      </c>
      <c r="AC28" s="50">
        <f t="shared" si="26"/>
        <v>0.5</v>
      </c>
      <c r="AD28" s="56">
        <v>825626</v>
      </c>
      <c r="AE28" s="50">
        <f t="shared" si="18"/>
        <v>0.3</v>
      </c>
      <c r="AF28" s="50">
        <f t="shared" si="27"/>
        <v>7528.3</v>
      </c>
      <c r="AG28" s="56">
        <v>10967</v>
      </c>
      <c r="AH28" s="50">
        <f t="shared" si="20"/>
        <v>0</v>
      </c>
      <c r="AI28" s="55">
        <v>367.5</v>
      </c>
    </row>
    <row r="29" spans="1:35" s="33" customFormat="1" ht="20.149999999999999" customHeight="1" x14ac:dyDescent="0.55000000000000004">
      <c r="A29" s="181" t="s">
        <v>63</v>
      </c>
      <c r="B29" s="182"/>
      <c r="C29" s="57">
        <v>298315</v>
      </c>
      <c r="D29" s="51">
        <f t="shared" si="3"/>
        <v>0.1</v>
      </c>
      <c r="E29" s="51">
        <f t="shared" si="0"/>
        <v>111</v>
      </c>
      <c r="F29" s="57">
        <v>268800</v>
      </c>
      <c r="G29" s="51">
        <f t="shared" si="4"/>
        <v>0.1</v>
      </c>
      <c r="H29" s="51">
        <f t="shared" si="1"/>
        <v>143.80000000000001</v>
      </c>
      <c r="I29" s="57">
        <v>186864</v>
      </c>
      <c r="J29" s="51">
        <f t="shared" si="5"/>
        <v>0.1</v>
      </c>
      <c r="K29" s="51">
        <f t="shared" si="2"/>
        <v>117.1</v>
      </c>
      <c r="L29" s="57">
        <v>159559</v>
      </c>
      <c r="M29" s="51">
        <f t="shared" si="6"/>
        <v>0.1</v>
      </c>
      <c r="N29" s="51">
        <f t="shared" si="21"/>
        <v>55.3</v>
      </c>
      <c r="O29" s="57">
        <v>288325</v>
      </c>
      <c r="P29" s="51">
        <f t="shared" si="8"/>
        <v>0.1</v>
      </c>
      <c r="Q29" s="51">
        <f t="shared" si="22"/>
        <v>104</v>
      </c>
      <c r="R29" s="57">
        <v>277245</v>
      </c>
      <c r="S29" s="51">
        <f t="shared" si="10"/>
        <v>0.1</v>
      </c>
      <c r="T29" s="51">
        <f t="shared" si="23"/>
        <v>90.6</v>
      </c>
      <c r="U29" s="57">
        <v>306021</v>
      </c>
      <c r="V29" s="51">
        <f t="shared" si="12"/>
        <v>0.1</v>
      </c>
      <c r="W29" s="51">
        <f t="shared" si="24"/>
        <v>102.1</v>
      </c>
      <c r="X29" s="57">
        <v>299631</v>
      </c>
      <c r="Y29" s="51">
        <f t="shared" si="14"/>
        <v>0.1</v>
      </c>
      <c r="Z29" s="51">
        <f t="shared" si="25"/>
        <v>99.1</v>
      </c>
      <c r="AA29" s="57">
        <v>302229</v>
      </c>
      <c r="AB29" s="51">
        <f t="shared" si="16"/>
        <v>0.1</v>
      </c>
      <c r="AC29" s="51">
        <f t="shared" si="26"/>
        <v>86.6</v>
      </c>
      <c r="AD29" s="57">
        <v>348817</v>
      </c>
      <c r="AE29" s="51">
        <f t="shared" si="18"/>
        <v>0.1</v>
      </c>
      <c r="AF29" s="51">
        <f t="shared" si="27"/>
        <v>137.30000000000001</v>
      </c>
      <c r="AG29" s="57">
        <v>253974</v>
      </c>
      <c r="AH29" s="51">
        <f t="shared" si="20"/>
        <v>0.1</v>
      </c>
      <c r="AI29" s="53">
        <v>110</v>
      </c>
    </row>
    <row r="30" spans="1:35" s="33" customFormat="1" ht="20.149999999999999" customHeight="1" x14ac:dyDescent="0.55000000000000004">
      <c r="A30" s="181" t="s">
        <v>64</v>
      </c>
      <c r="B30" s="182"/>
      <c r="C30" s="57">
        <v>9782353</v>
      </c>
      <c r="D30" s="51">
        <f t="shared" si="3"/>
        <v>3</v>
      </c>
      <c r="E30" s="51">
        <f t="shared" si="0"/>
        <v>101.6</v>
      </c>
      <c r="F30" s="57">
        <v>9628775</v>
      </c>
      <c r="G30" s="51">
        <f t="shared" si="4"/>
        <v>3.1</v>
      </c>
      <c r="H30" s="51">
        <f t="shared" si="1"/>
        <v>99.5</v>
      </c>
      <c r="I30" s="57">
        <v>9680420</v>
      </c>
      <c r="J30" s="51">
        <f t="shared" si="5"/>
        <v>3.2</v>
      </c>
      <c r="K30" s="51">
        <f t="shared" si="2"/>
        <v>105</v>
      </c>
      <c r="L30" s="57">
        <v>9221027</v>
      </c>
      <c r="M30" s="51">
        <f t="shared" si="6"/>
        <v>3</v>
      </c>
      <c r="N30" s="51">
        <f t="shared" si="21"/>
        <v>98.7</v>
      </c>
      <c r="O30" s="57">
        <v>9344812</v>
      </c>
      <c r="P30" s="51">
        <f t="shared" si="8"/>
        <v>3</v>
      </c>
      <c r="Q30" s="51">
        <f t="shared" si="22"/>
        <v>100.7</v>
      </c>
      <c r="R30" s="57">
        <v>9276043</v>
      </c>
      <c r="S30" s="51">
        <f t="shared" si="10"/>
        <v>3.1</v>
      </c>
      <c r="T30" s="51">
        <f t="shared" si="23"/>
        <v>102.3</v>
      </c>
      <c r="U30" s="57">
        <v>9064610</v>
      </c>
      <c r="V30" s="51">
        <f t="shared" si="12"/>
        <v>3.3</v>
      </c>
      <c r="W30" s="51">
        <f t="shared" si="24"/>
        <v>101</v>
      </c>
      <c r="X30" s="57">
        <v>8975798</v>
      </c>
      <c r="Y30" s="51">
        <f t="shared" si="14"/>
        <v>3.3</v>
      </c>
      <c r="Z30" s="51">
        <f t="shared" si="25"/>
        <v>101.2</v>
      </c>
      <c r="AA30" s="57">
        <v>8868381</v>
      </c>
      <c r="AB30" s="51">
        <f t="shared" si="16"/>
        <v>3.3</v>
      </c>
      <c r="AC30" s="51">
        <f t="shared" si="26"/>
        <v>99.8</v>
      </c>
      <c r="AD30" s="57">
        <v>8882999</v>
      </c>
      <c r="AE30" s="51">
        <f t="shared" si="18"/>
        <v>3.2</v>
      </c>
      <c r="AF30" s="51">
        <f t="shared" si="27"/>
        <v>102.7</v>
      </c>
      <c r="AG30" s="57">
        <v>8648837</v>
      </c>
      <c r="AH30" s="51">
        <f t="shared" si="20"/>
        <v>3.2</v>
      </c>
      <c r="AI30" s="53">
        <v>100.4</v>
      </c>
    </row>
    <row r="31" spans="1:35" s="33" customFormat="1" ht="20.149999999999999" customHeight="1" x14ac:dyDescent="0.55000000000000004">
      <c r="A31" s="181" t="s">
        <v>65</v>
      </c>
      <c r="B31" s="182"/>
      <c r="C31" s="57">
        <f>C32+C33</f>
        <v>24018305</v>
      </c>
      <c r="D31" s="51">
        <f t="shared" ref="D31:D33" si="28">IF(C31=0,"-",ROUND(C31/C$11*100,1))</f>
        <v>7.5</v>
      </c>
      <c r="E31" s="51">
        <f>IF(F31+C31=0,"-",IF(F31=0,"皆増",IF(C31=0,"皆減",ROUND(C31/F31*100,1))))</f>
        <v>102.3</v>
      </c>
      <c r="F31" s="57">
        <f>F32+F33</f>
        <v>23476160</v>
      </c>
      <c r="G31" s="51">
        <f t="shared" ref="G31:G33" si="29">IF(F31=0,"-",ROUND(F31/F$11*100,1))</f>
        <v>7.5</v>
      </c>
      <c r="H31" s="51">
        <f>IF(I31+F31=0,"-",IF(I31=0,"皆増",IF(F31=0,"皆減",ROUND(F31/I31*100,1))))</f>
        <v>103.3</v>
      </c>
      <c r="I31" s="57">
        <f>I32+I33</f>
        <v>22729164</v>
      </c>
      <c r="J31" s="51">
        <f t="shared" si="5"/>
        <v>7.4</v>
      </c>
      <c r="K31" s="51">
        <f>IF(L31+I31=0,"-",IF(L31=0,"皆増",IF(I31=0,"皆減",ROUND(I31/L31*100,1))))</f>
        <v>99.6</v>
      </c>
      <c r="L31" s="57">
        <f>L32+L33</f>
        <v>22812646</v>
      </c>
      <c r="M31" s="51">
        <f t="shared" ref="M31:M33" si="30">IF(L31=0,"-",ROUND(L31/L$11*100,1))</f>
        <v>7.5</v>
      </c>
      <c r="N31" s="51">
        <f t="shared" ref="N31:N33" si="31">IF(O31+L31=0,"-",IF(O31=0,"皆増",IF(L31=0,"皆減",ROUND(L31/O31*100,1))))</f>
        <v>100.2</v>
      </c>
      <c r="O31" s="57">
        <f>O32+O33</f>
        <v>22771068</v>
      </c>
      <c r="P31" s="51">
        <f t="shared" ref="P31:P33" si="32">IF(O31=0,"-",ROUND(O31/O$11*100,1))</f>
        <v>7.4</v>
      </c>
      <c r="Q31" s="51">
        <f t="shared" ref="Q31:Q33" si="33">IF(R31+O31=0,"-",IF(R31=0,"皆増",IF(O31=0,"皆減",ROUND(O31/R31*100,1))))</f>
        <v>101.3</v>
      </c>
      <c r="R31" s="57">
        <f>R32+R33</f>
        <v>22489598</v>
      </c>
      <c r="S31" s="51">
        <f t="shared" ref="S31:S33" si="34">IF(R31=0,"-",ROUND(R31/R$11*100,1))</f>
        <v>7.5</v>
      </c>
      <c r="T31" s="51">
        <f t="shared" ref="T31:T33" si="35">IF(U31+R31=0,"-",IF(U31=0,"皆増",IF(R31=0,"皆減",ROUND(R31/U31*100,1))))</f>
        <v>100.5</v>
      </c>
      <c r="U31" s="57">
        <f>U32+U33</f>
        <v>22382128</v>
      </c>
      <c r="V31" s="51">
        <f t="shared" ref="V31:V33" si="36">IF(U31=0,"-",ROUND(U31/U$11*100,1))</f>
        <v>8.1999999999999993</v>
      </c>
      <c r="W31" s="51">
        <f t="shared" ref="W31:W33" si="37">IF(X31+U31=0,"-",IF(X31=0,"皆増",IF(U31=0,"皆減",ROUND(U31/X31*100,1))))</f>
        <v>101.1</v>
      </c>
      <c r="X31" s="57">
        <f>X32+X33</f>
        <v>22143488</v>
      </c>
      <c r="Y31" s="51">
        <f t="shared" ref="Y31:Y33" si="38">IF(X31=0,"-",ROUND(X31/X$11*100,1))</f>
        <v>8.1</v>
      </c>
      <c r="Z31" s="51">
        <f t="shared" ref="Z31:Z33" si="39">IF(AA31+X31=0,"-",IF(AA31=0,"皆増",IF(X31=0,"皆減",ROUND(X31/AA31*100,1))))</f>
        <v>101.3</v>
      </c>
      <c r="AA31" s="57">
        <f>AA32+AA33</f>
        <v>21866304</v>
      </c>
      <c r="AB31" s="51">
        <f t="shared" ref="AB31:AB33" si="40">IF(AA31=0,"-",ROUND(AA31/AA$11*100,1))</f>
        <v>8</v>
      </c>
      <c r="AC31" s="51">
        <f t="shared" ref="AC31:AC33" si="41">IF(AD31+AA31=0,"-",IF(AD31=0,"皆増",IF(AA31=0,"皆減",ROUND(AA31/AD31*100,1))))</f>
        <v>99.5</v>
      </c>
      <c r="AD31" s="57">
        <f>AD32+AD33</f>
        <v>21965527</v>
      </c>
      <c r="AE31" s="51">
        <f t="shared" ref="AE31:AE33" si="42">IF(AD31=0,"-",ROUND(AD31/AD$11*100,1))</f>
        <v>8</v>
      </c>
      <c r="AF31" s="51">
        <f t="shared" ref="AF31:AF33" si="43">IF(AG31+AD31=0,"-",IF(AG31=0,"皆増",IF(AD31=0,"皆減",ROUND(AD31/AG31*100,1))))</f>
        <v>101.7</v>
      </c>
      <c r="AG31" s="57">
        <f>AG32+AG33</f>
        <v>21593854</v>
      </c>
      <c r="AH31" s="51">
        <f t="shared" ref="AH31:AH33" si="44">IF(AG31=0,"-",ROUND(AG31/AG$11*100,1))</f>
        <v>8</v>
      </c>
      <c r="AI31" s="53">
        <v>101</v>
      </c>
    </row>
    <row r="32" spans="1:35" s="33" customFormat="1" ht="20.149999999999999" customHeight="1" x14ac:dyDescent="0.55000000000000004">
      <c r="A32" s="65"/>
      <c r="B32" s="71" t="s">
        <v>55</v>
      </c>
      <c r="C32" s="56">
        <v>10937937</v>
      </c>
      <c r="D32" s="50">
        <f t="shared" si="28"/>
        <v>3.4</v>
      </c>
      <c r="E32" s="50">
        <f>IF(F32+C32=0,"-",IF(F32=0,"皆増",IF(C32=0,"皆減",ROUND(C32/F32*100,1))))</f>
        <v>100.6</v>
      </c>
      <c r="F32" s="56">
        <v>10873341</v>
      </c>
      <c r="G32" s="50">
        <f t="shared" si="29"/>
        <v>3.5</v>
      </c>
      <c r="H32" s="50">
        <f>IF(I32+F32=0,"-",IF(I32=0,"皆増",IF(F32=0,"皆減",ROUND(F32/I32*100,1))))</f>
        <v>103.3</v>
      </c>
      <c r="I32" s="56">
        <v>10526697</v>
      </c>
      <c r="J32" s="50">
        <f t="shared" si="5"/>
        <v>3.4</v>
      </c>
      <c r="K32" s="50">
        <f>IF(L32+I32=0,"-",IF(L32=0,"皆増",IF(I32=0,"皆減",ROUND(I32/L32*100,1))))</f>
        <v>102</v>
      </c>
      <c r="L32" s="56">
        <v>10324892</v>
      </c>
      <c r="M32" s="50">
        <f t="shared" si="30"/>
        <v>3.4</v>
      </c>
      <c r="N32" s="50">
        <f t="shared" si="31"/>
        <v>99.3</v>
      </c>
      <c r="O32" s="56">
        <v>10397603</v>
      </c>
      <c r="P32" s="50">
        <f t="shared" si="32"/>
        <v>3.4</v>
      </c>
      <c r="Q32" s="50">
        <f t="shared" si="33"/>
        <v>100.5</v>
      </c>
      <c r="R32" s="56">
        <v>10348795</v>
      </c>
      <c r="S32" s="50">
        <f t="shared" si="34"/>
        <v>3.4</v>
      </c>
      <c r="T32" s="50">
        <f t="shared" si="35"/>
        <v>101.5</v>
      </c>
      <c r="U32" s="56">
        <v>10199463</v>
      </c>
      <c r="V32" s="50">
        <f t="shared" si="36"/>
        <v>3.7</v>
      </c>
      <c r="W32" s="50">
        <f t="shared" si="37"/>
        <v>99.8</v>
      </c>
      <c r="X32" s="56">
        <v>10219557</v>
      </c>
      <c r="Y32" s="50">
        <f t="shared" si="38"/>
        <v>3.8</v>
      </c>
      <c r="Z32" s="50">
        <f t="shared" si="39"/>
        <v>99.8</v>
      </c>
      <c r="AA32" s="56">
        <v>10245146</v>
      </c>
      <c r="AB32" s="50">
        <f t="shared" si="40"/>
        <v>3.8</v>
      </c>
      <c r="AC32" s="50">
        <f t="shared" si="41"/>
        <v>100.7</v>
      </c>
      <c r="AD32" s="56">
        <v>10174311</v>
      </c>
      <c r="AE32" s="50">
        <f t="shared" si="42"/>
        <v>3.7</v>
      </c>
      <c r="AF32" s="50">
        <f t="shared" si="43"/>
        <v>101.7</v>
      </c>
      <c r="AG32" s="56">
        <v>10002078</v>
      </c>
      <c r="AH32" s="50">
        <f t="shared" si="44"/>
        <v>3.7</v>
      </c>
      <c r="AI32" s="55">
        <v>98.5</v>
      </c>
    </row>
    <row r="33" spans="1:35" s="33" customFormat="1" ht="20.149999999999999" customHeight="1" x14ac:dyDescent="0.55000000000000004">
      <c r="A33" s="70"/>
      <c r="B33" s="72" t="s">
        <v>56</v>
      </c>
      <c r="C33" s="58">
        <v>13080368</v>
      </c>
      <c r="D33" s="59">
        <f t="shared" si="28"/>
        <v>4.0999999999999996</v>
      </c>
      <c r="E33" s="59">
        <f>IF(F33+C33=0,"-",IF(F33=0,"皆増",IF(C33=0,"皆減",ROUND(C33/F33*100,1))))</f>
        <v>103.8</v>
      </c>
      <c r="F33" s="58">
        <v>12602819</v>
      </c>
      <c r="G33" s="59">
        <f t="shared" si="29"/>
        <v>4</v>
      </c>
      <c r="H33" s="59">
        <f>IF(I33+F33=0,"-",IF(I33=0,"皆増",IF(F33=0,"皆減",ROUND(F33/I33*100,1))))</f>
        <v>103.3</v>
      </c>
      <c r="I33" s="58">
        <v>12202467</v>
      </c>
      <c r="J33" s="59">
        <f t="shared" si="5"/>
        <v>4</v>
      </c>
      <c r="K33" s="59">
        <f>IF(L33+I33=0,"-",IF(L33=0,"皆増",IF(I33=0,"皆減",ROUND(I33/L33*100,1))))</f>
        <v>97.7</v>
      </c>
      <c r="L33" s="58">
        <v>12487754</v>
      </c>
      <c r="M33" s="59">
        <f t="shared" si="30"/>
        <v>4.0999999999999996</v>
      </c>
      <c r="N33" s="59">
        <f t="shared" si="31"/>
        <v>100.9</v>
      </c>
      <c r="O33" s="58">
        <v>12373465</v>
      </c>
      <c r="P33" s="59">
        <f t="shared" si="32"/>
        <v>4</v>
      </c>
      <c r="Q33" s="59">
        <f t="shared" si="33"/>
        <v>101.9</v>
      </c>
      <c r="R33" s="58">
        <v>12140803</v>
      </c>
      <c r="S33" s="59">
        <f t="shared" si="34"/>
        <v>4</v>
      </c>
      <c r="T33" s="59">
        <f t="shared" si="35"/>
        <v>99.7</v>
      </c>
      <c r="U33" s="58">
        <v>12182665</v>
      </c>
      <c r="V33" s="59">
        <f t="shared" si="36"/>
        <v>4.5</v>
      </c>
      <c r="W33" s="59">
        <f t="shared" si="37"/>
        <v>102.2</v>
      </c>
      <c r="X33" s="58">
        <v>11923931</v>
      </c>
      <c r="Y33" s="59">
        <f t="shared" si="38"/>
        <v>4.4000000000000004</v>
      </c>
      <c r="Z33" s="59">
        <f t="shared" si="39"/>
        <v>102.6</v>
      </c>
      <c r="AA33" s="58">
        <v>11621158</v>
      </c>
      <c r="AB33" s="59">
        <f t="shared" si="40"/>
        <v>4.3</v>
      </c>
      <c r="AC33" s="59">
        <f t="shared" si="41"/>
        <v>98.6</v>
      </c>
      <c r="AD33" s="58">
        <v>11791216</v>
      </c>
      <c r="AE33" s="59">
        <f t="shared" si="42"/>
        <v>4.3</v>
      </c>
      <c r="AF33" s="59">
        <f t="shared" si="43"/>
        <v>101.7</v>
      </c>
      <c r="AG33" s="58">
        <v>11591776</v>
      </c>
      <c r="AH33" s="59">
        <f t="shared" si="44"/>
        <v>4.3</v>
      </c>
      <c r="AI33" s="60">
        <v>103.2</v>
      </c>
    </row>
    <row r="34" spans="1:35" x14ac:dyDescent="0.3">
      <c r="A34" s="2"/>
      <c r="B34" s="2"/>
      <c r="C34" s="4"/>
      <c r="D34" s="5"/>
      <c r="E34" s="5"/>
      <c r="F34" s="4"/>
      <c r="G34" s="5"/>
      <c r="H34" s="5"/>
      <c r="I34" s="4"/>
      <c r="J34" s="5"/>
      <c r="K34" s="5"/>
      <c r="L34" s="4"/>
      <c r="M34" s="5"/>
      <c r="N34" s="4"/>
      <c r="O34" s="5"/>
      <c r="P34" s="5"/>
      <c r="Q34" s="4"/>
      <c r="R34" s="4"/>
      <c r="S34" s="4"/>
      <c r="T34" s="4"/>
    </row>
    <row r="37" spans="1:35" x14ac:dyDescent="0.3">
      <c r="A37" s="2"/>
      <c r="B37" s="2"/>
      <c r="C37" s="4"/>
      <c r="D37" s="5"/>
      <c r="E37" s="5"/>
      <c r="F37" s="4"/>
      <c r="G37" s="5"/>
      <c r="H37" s="5"/>
      <c r="I37" s="4"/>
      <c r="J37" s="5"/>
      <c r="K37" s="5"/>
      <c r="L37" s="4"/>
      <c r="M37" s="5"/>
      <c r="N37" s="4"/>
      <c r="O37" s="5"/>
      <c r="P37" s="5"/>
      <c r="Q37" s="4"/>
      <c r="R37" s="5"/>
    </row>
    <row r="38" spans="1:35" x14ac:dyDescent="0.3">
      <c r="A38" s="2"/>
      <c r="B38" s="2"/>
      <c r="C38" s="4"/>
      <c r="D38" s="5"/>
      <c r="E38" s="5"/>
      <c r="F38" s="4"/>
      <c r="G38" s="5"/>
      <c r="H38" s="5"/>
      <c r="I38" s="4"/>
      <c r="J38" s="5"/>
      <c r="K38" s="5"/>
      <c r="L38" s="4"/>
      <c r="M38" s="5"/>
      <c r="N38" s="4"/>
      <c r="O38" s="5"/>
      <c r="P38" s="5"/>
      <c r="Q38" s="4"/>
      <c r="R38" s="5"/>
    </row>
    <row r="39" spans="1:35" x14ac:dyDescent="0.3">
      <c r="A39" s="2"/>
      <c r="B39" s="2"/>
      <c r="C39" s="4"/>
      <c r="D39" s="5"/>
      <c r="E39" s="5"/>
      <c r="F39" s="4"/>
      <c r="G39" s="5"/>
      <c r="H39" s="5"/>
      <c r="I39" s="4"/>
      <c r="J39" s="5"/>
      <c r="K39" s="5"/>
      <c r="L39" s="4"/>
      <c r="M39" s="5"/>
      <c r="N39" s="4"/>
      <c r="O39" s="5"/>
      <c r="P39" s="5"/>
      <c r="Q39" s="4"/>
      <c r="R39" s="5"/>
    </row>
    <row r="40" spans="1:35" x14ac:dyDescent="0.3">
      <c r="A40" s="2"/>
      <c r="B40" s="2"/>
      <c r="C40" s="4"/>
      <c r="D40" s="5"/>
      <c r="E40" s="5"/>
      <c r="F40" s="4"/>
      <c r="G40" s="5"/>
      <c r="H40" s="5"/>
      <c r="I40" s="4"/>
      <c r="J40" s="5"/>
      <c r="K40" s="5"/>
      <c r="L40" s="4"/>
      <c r="M40" s="5"/>
      <c r="N40" s="4"/>
      <c r="O40" s="5"/>
      <c r="P40" s="5"/>
      <c r="Q40" s="4"/>
      <c r="R40" s="5"/>
    </row>
    <row r="41" spans="1:35" x14ac:dyDescent="0.3">
      <c r="A41" s="2"/>
      <c r="B41" s="2"/>
      <c r="C41" s="4"/>
      <c r="D41" s="5"/>
      <c r="E41" s="5"/>
      <c r="F41" s="4"/>
      <c r="G41" s="5"/>
      <c r="H41" s="5"/>
      <c r="I41" s="4"/>
      <c r="J41" s="5"/>
      <c r="K41" s="5"/>
      <c r="L41" s="4"/>
      <c r="M41" s="5"/>
      <c r="N41" s="4"/>
      <c r="O41" s="5"/>
      <c r="P41" s="5"/>
      <c r="Q41" s="4"/>
      <c r="R41" s="5"/>
    </row>
    <row r="42" spans="1:35" x14ac:dyDescent="0.3">
      <c r="A42" s="2"/>
      <c r="B42" s="2"/>
      <c r="C42" s="4"/>
      <c r="D42" s="5"/>
      <c r="E42" s="5"/>
      <c r="F42" s="4"/>
      <c r="G42" s="5"/>
      <c r="H42" s="5"/>
      <c r="I42" s="4"/>
      <c r="J42" s="5"/>
      <c r="K42" s="5"/>
      <c r="L42" s="4"/>
      <c r="M42" s="5"/>
      <c r="N42" s="4"/>
      <c r="O42" s="5"/>
      <c r="P42" s="5"/>
      <c r="Q42" s="4"/>
      <c r="R42" s="5"/>
    </row>
    <row r="43" spans="1:35" x14ac:dyDescent="0.3">
      <c r="A43" s="2"/>
      <c r="B43" s="2"/>
      <c r="C43" s="4"/>
      <c r="D43" s="5"/>
      <c r="E43" s="5"/>
      <c r="F43" s="4"/>
      <c r="G43" s="5"/>
      <c r="H43" s="5"/>
      <c r="I43" s="4"/>
      <c r="J43" s="5"/>
      <c r="K43" s="5"/>
      <c r="L43" s="4"/>
      <c r="M43" s="5"/>
      <c r="N43" s="4"/>
      <c r="O43" s="5"/>
      <c r="P43" s="5"/>
      <c r="Q43" s="4"/>
      <c r="R43" s="5"/>
    </row>
    <row r="44" spans="1:35" x14ac:dyDescent="0.3">
      <c r="A44" s="2"/>
      <c r="B44" s="2"/>
      <c r="C44" s="4"/>
      <c r="D44" s="5"/>
      <c r="E44" s="5"/>
      <c r="F44" s="4"/>
      <c r="G44" s="5"/>
      <c r="H44" s="5"/>
      <c r="I44" s="4"/>
      <c r="J44" s="5"/>
      <c r="K44" s="5"/>
      <c r="L44" s="4"/>
      <c r="M44" s="5"/>
      <c r="N44" s="4"/>
      <c r="O44" s="5"/>
      <c r="P44" s="5"/>
      <c r="Q44" s="4"/>
      <c r="R44" s="5"/>
    </row>
    <row r="45" spans="1:35" x14ac:dyDescent="0.3">
      <c r="A45" s="2"/>
      <c r="B45" s="2"/>
      <c r="C45" s="4"/>
      <c r="D45" s="5"/>
      <c r="E45" s="5"/>
      <c r="F45" s="4"/>
      <c r="G45" s="5"/>
      <c r="H45" s="5"/>
      <c r="I45" s="4"/>
      <c r="J45" s="5"/>
      <c r="K45" s="5"/>
      <c r="L45" s="4"/>
      <c r="M45" s="5"/>
      <c r="N45" s="4"/>
      <c r="O45" s="5"/>
      <c r="P45" s="5"/>
      <c r="Q45" s="4"/>
      <c r="R45" s="5"/>
    </row>
    <row r="46" spans="1:35" x14ac:dyDescent="0.3">
      <c r="A46" s="2"/>
      <c r="B46" s="2"/>
      <c r="C46" s="4"/>
      <c r="D46" s="5"/>
      <c r="E46" s="5"/>
      <c r="F46" s="4"/>
      <c r="G46" s="5"/>
      <c r="H46" s="5"/>
      <c r="I46" s="4"/>
      <c r="J46" s="5"/>
      <c r="K46" s="5"/>
      <c r="L46" s="4"/>
      <c r="M46" s="5"/>
      <c r="N46" s="4"/>
      <c r="O46" s="5"/>
      <c r="P46" s="5"/>
      <c r="Q46" s="4"/>
      <c r="R46" s="5"/>
    </row>
    <row r="47" spans="1:35" x14ac:dyDescent="0.3">
      <c r="A47" s="2"/>
      <c r="B47" s="2"/>
      <c r="C47" s="4"/>
      <c r="D47" s="5"/>
      <c r="E47" s="5"/>
      <c r="F47" s="4"/>
      <c r="G47" s="5"/>
      <c r="H47" s="5"/>
      <c r="I47" s="4"/>
      <c r="J47" s="5"/>
      <c r="K47" s="5"/>
      <c r="L47" s="4"/>
      <c r="M47" s="5"/>
      <c r="N47" s="4"/>
      <c r="O47" s="5"/>
      <c r="P47" s="5"/>
      <c r="Q47" s="4"/>
      <c r="R47" s="5"/>
    </row>
    <row r="48" spans="1:35" x14ac:dyDescent="0.3">
      <c r="A48" s="2"/>
      <c r="B48" s="2"/>
      <c r="C48" s="4"/>
      <c r="D48" s="5"/>
      <c r="E48" s="5"/>
      <c r="F48" s="4"/>
      <c r="G48" s="5"/>
      <c r="H48" s="5"/>
      <c r="I48" s="4"/>
      <c r="J48" s="5"/>
      <c r="K48" s="5"/>
      <c r="L48" s="4"/>
      <c r="M48" s="5"/>
      <c r="N48" s="4"/>
      <c r="O48" s="5"/>
      <c r="P48" s="5"/>
      <c r="Q48" s="4"/>
      <c r="R48" s="5"/>
    </row>
    <row r="49" spans="1:18" x14ac:dyDescent="0.3">
      <c r="A49" s="2"/>
      <c r="B49" s="2"/>
      <c r="C49" s="4"/>
      <c r="D49" s="5"/>
      <c r="E49" s="5"/>
      <c r="F49" s="4"/>
      <c r="G49" s="5"/>
      <c r="H49" s="5"/>
      <c r="I49" s="4"/>
      <c r="J49" s="5"/>
      <c r="K49" s="5"/>
      <c r="L49" s="4"/>
      <c r="M49" s="5"/>
      <c r="N49" s="4"/>
      <c r="O49" s="5"/>
      <c r="P49" s="5"/>
      <c r="Q49" s="4"/>
      <c r="R49" s="5"/>
    </row>
    <row r="50" spans="1:18" x14ac:dyDescent="0.3">
      <c r="A50" s="2"/>
      <c r="B50" s="2"/>
      <c r="C50" s="4"/>
      <c r="D50" s="5"/>
      <c r="E50" s="5"/>
      <c r="F50" s="4"/>
      <c r="G50" s="5"/>
      <c r="H50" s="5"/>
      <c r="I50" s="4"/>
      <c r="J50" s="5"/>
      <c r="K50" s="5"/>
      <c r="L50" s="4"/>
      <c r="M50" s="5"/>
      <c r="N50" s="4"/>
      <c r="O50" s="5"/>
      <c r="P50" s="5"/>
      <c r="Q50" s="4"/>
      <c r="R50" s="5"/>
    </row>
    <row r="51" spans="1:18" x14ac:dyDescent="0.3">
      <c r="A51" s="2"/>
      <c r="B51" s="2"/>
      <c r="C51" s="4"/>
      <c r="D51" s="5"/>
      <c r="E51" s="5"/>
      <c r="F51" s="4"/>
      <c r="G51" s="5"/>
      <c r="H51" s="5"/>
      <c r="I51" s="4"/>
      <c r="J51" s="5"/>
      <c r="K51" s="5"/>
      <c r="L51" s="4"/>
      <c r="M51" s="5"/>
      <c r="N51" s="4"/>
      <c r="O51" s="5"/>
      <c r="P51" s="5"/>
      <c r="Q51" s="4"/>
      <c r="R51" s="5"/>
    </row>
    <row r="52" spans="1:18" x14ac:dyDescent="0.3">
      <c r="A52" s="2"/>
      <c r="B52" s="2"/>
      <c r="C52" s="4"/>
      <c r="D52" s="5"/>
      <c r="E52" s="5"/>
      <c r="F52" s="4"/>
      <c r="G52" s="5"/>
      <c r="H52" s="5"/>
      <c r="I52" s="4"/>
      <c r="J52" s="5"/>
      <c r="K52" s="5"/>
      <c r="L52" s="4"/>
      <c r="M52" s="5"/>
      <c r="N52" s="4"/>
      <c r="O52" s="5"/>
      <c r="P52" s="5"/>
      <c r="Q52" s="4"/>
      <c r="R52" s="5"/>
    </row>
    <row r="53" spans="1:18" x14ac:dyDescent="0.3">
      <c r="A53" s="2"/>
      <c r="B53" s="2"/>
      <c r="C53" s="4"/>
      <c r="D53" s="5"/>
      <c r="E53" s="5"/>
      <c r="F53" s="4"/>
      <c r="G53" s="5"/>
      <c r="H53" s="5"/>
      <c r="I53" s="4"/>
      <c r="J53" s="5"/>
      <c r="K53" s="5"/>
      <c r="L53" s="4"/>
      <c r="M53" s="5"/>
      <c r="N53" s="4"/>
      <c r="O53" s="5"/>
      <c r="P53" s="5"/>
      <c r="Q53" s="4"/>
      <c r="R53" s="5"/>
    </row>
    <row r="54" spans="1:18" x14ac:dyDescent="0.3">
      <c r="A54" s="2"/>
      <c r="B54" s="2"/>
      <c r="C54" s="4"/>
      <c r="D54" s="5"/>
      <c r="E54" s="5"/>
      <c r="F54" s="4"/>
      <c r="G54" s="5"/>
      <c r="H54" s="5"/>
      <c r="I54" s="4"/>
      <c r="J54" s="5"/>
      <c r="K54" s="5"/>
      <c r="L54" s="4"/>
      <c r="M54" s="5"/>
      <c r="N54" s="4"/>
      <c r="O54" s="5"/>
      <c r="P54" s="5"/>
      <c r="Q54" s="4"/>
      <c r="R54" s="5"/>
    </row>
    <row r="55" spans="1:18" x14ac:dyDescent="0.3">
      <c r="A55" s="2"/>
      <c r="B55" s="2"/>
      <c r="C55" s="4"/>
      <c r="D55" s="5"/>
      <c r="E55" s="5"/>
      <c r="F55" s="4"/>
      <c r="G55" s="5"/>
      <c r="H55" s="5"/>
      <c r="I55" s="4"/>
      <c r="J55" s="5"/>
      <c r="K55" s="5"/>
      <c r="L55" s="4"/>
      <c r="M55" s="5"/>
      <c r="N55" s="4"/>
      <c r="O55" s="5"/>
      <c r="P55" s="5"/>
      <c r="Q55" s="4"/>
      <c r="R55" s="5"/>
    </row>
    <row r="56" spans="1:18" x14ac:dyDescent="0.3">
      <c r="A56" s="2"/>
      <c r="B56" s="2"/>
      <c r="C56" s="4"/>
      <c r="D56" s="5"/>
      <c r="E56" s="5"/>
      <c r="F56" s="4"/>
      <c r="G56" s="5"/>
      <c r="H56" s="5"/>
      <c r="I56" s="4"/>
      <c r="J56" s="5"/>
      <c r="K56" s="5"/>
      <c r="L56" s="4"/>
      <c r="M56" s="5"/>
      <c r="N56" s="4"/>
      <c r="O56" s="5"/>
      <c r="P56" s="5"/>
      <c r="Q56" s="4"/>
      <c r="R56" s="5"/>
    </row>
    <row r="57" spans="1:18" x14ac:dyDescent="0.3">
      <c r="A57" s="2"/>
      <c r="B57" s="2"/>
      <c r="C57" s="4"/>
      <c r="D57" s="5"/>
      <c r="E57" s="5"/>
      <c r="F57" s="4"/>
      <c r="G57" s="5"/>
      <c r="H57" s="5"/>
      <c r="I57" s="4"/>
      <c r="J57" s="5"/>
      <c r="K57" s="5"/>
      <c r="L57" s="4"/>
      <c r="M57" s="5"/>
      <c r="N57" s="4"/>
      <c r="O57" s="5"/>
      <c r="P57" s="5"/>
      <c r="Q57" s="4"/>
      <c r="R57" s="5"/>
    </row>
    <row r="58" spans="1:18" x14ac:dyDescent="0.3">
      <c r="A58" s="2"/>
      <c r="B58" s="2"/>
      <c r="C58" s="4"/>
      <c r="D58" s="5"/>
      <c r="E58" s="5"/>
      <c r="F58" s="4"/>
      <c r="G58" s="5"/>
      <c r="H58" s="5"/>
      <c r="I58" s="4"/>
      <c r="J58" s="5"/>
      <c r="K58" s="5"/>
      <c r="L58" s="4"/>
      <c r="M58" s="5"/>
      <c r="N58" s="4"/>
      <c r="O58" s="5"/>
      <c r="P58" s="5"/>
      <c r="Q58" s="4"/>
      <c r="R58" s="5"/>
    </row>
    <row r="59" spans="1:18" x14ac:dyDescent="0.3">
      <c r="A59" s="2"/>
      <c r="B59" s="2"/>
      <c r="C59" s="4"/>
      <c r="D59" s="5"/>
      <c r="E59" s="5"/>
      <c r="F59" s="4"/>
      <c r="G59" s="5"/>
      <c r="H59" s="5"/>
      <c r="I59" s="4"/>
      <c r="J59" s="5"/>
      <c r="K59" s="5"/>
      <c r="L59" s="4"/>
      <c r="M59" s="5"/>
      <c r="N59" s="4"/>
      <c r="O59" s="5"/>
      <c r="P59" s="5"/>
      <c r="Q59" s="4"/>
      <c r="R59" s="5"/>
    </row>
    <row r="60" spans="1:18" x14ac:dyDescent="0.3">
      <c r="A60" s="2"/>
      <c r="B60" s="2"/>
      <c r="C60" s="4"/>
      <c r="D60" s="5"/>
      <c r="E60" s="5"/>
      <c r="F60" s="4"/>
      <c r="G60" s="5"/>
      <c r="H60" s="5"/>
      <c r="I60" s="4"/>
      <c r="J60" s="5"/>
      <c r="K60" s="5"/>
      <c r="L60" s="4"/>
      <c r="M60" s="5"/>
      <c r="N60" s="4"/>
      <c r="O60" s="5"/>
      <c r="P60" s="5"/>
      <c r="Q60" s="4"/>
      <c r="R60" s="5"/>
    </row>
    <row r="61" spans="1:18" x14ac:dyDescent="0.3">
      <c r="A61" s="2"/>
      <c r="B61" s="2"/>
      <c r="C61" s="4"/>
      <c r="D61" s="5"/>
      <c r="E61" s="5"/>
      <c r="F61" s="4"/>
      <c r="G61" s="5"/>
      <c r="H61" s="5"/>
      <c r="I61" s="4"/>
      <c r="J61" s="5"/>
      <c r="K61" s="5"/>
      <c r="L61" s="4"/>
      <c r="M61" s="5"/>
      <c r="N61" s="4"/>
      <c r="O61" s="5"/>
      <c r="P61" s="5"/>
      <c r="Q61" s="4"/>
      <c r="R61" s="5"/>
    </row>
    <row r="62" spans="1:18" x14ac:dyDescent="0.3">
      <c r="A62" s="2"/>
      <c r="B62" s="2"/>
      <c r="C62" s="4"/>
      <c r="D62" s="5"/>
      <c r="E62" s="5"/>
      <c r="F62" s="4"/>
      <c r="G62" s="5"/>
      <c r="H62" s="5"/>
      <c r="I62" s="4"/>
      <c r="J62" s="5"/>
      <c r="K62" s="5"/>
      <c r="L62" s="4"/>
      <c r="M62" s="5"/>
      <c r="N62" s="4"/>
      <c r="O62" s="5"/>
      <c r="P62" s="5"/>
      <c r="Q62" s="4"/>
      <c r="R62" s="5"/>
    </row>
    <row r="63" spans="1:18" x14ac:dyDescent="0.3">
      <c r="A63" s="2"/>
      <c r="B63" s="2"/>
      <c r="C63" s="4"/>
      <c r="D63" s="5"/>
      <c r="E63" s="5"/>
      <c r="F63" s="4"/>
      <c r="G63" s="5"/>
      <c r="H63" s="5"/>
      <c r="I63" s="4"/>
      <c r="J63" s="5"/>
      <c r="K63" s="5"/>
      <c r="L63" s="4"/>
      <c r="M63" s="5"/>
      <c r="N63" s="4"/>
      <c r="O63" s="5"/>
      <c r="P63" s="5"/>
      <c r="Q63" s="4"/>
      <c r="R63" s="5"/>
    </row>
    <row r="64" spans="1:18" x14ac:dyDescent="0.3">
      <c r="A64" s="2"/>
      <c r="B64" s="2"/>
      <c r="C64" s="4"/>
      <c r="D64" s="5"/>
      <c r="E64" s="5"/>
      <c r="F64" s="4"/>
      <c r="G64" s="5"/>
      <c r="H64" s="5"/>
      <c r="I64" s="4"/>
      <c r="J64" s="5"/>
      <c r="K64" s="5"/>
      <c r="L64" s="4"/>
      <c r="M64" s="5"/>
      <c r="N64" s="4"/>
      <c r="O64" s="5"/>
      <c r="P64" s="5"/>
      <c r="Q64" s="4"/>
      <c r="R64" s="5"/>
    </row>
    <row r="65" spans="1:18" x14ac:dyDescent="0.3">
      <c r="A65" s="2"/>
      <c r="B65" s="2"/>
      <c r="C65" s="4"/>
      <c r="D65" s="5"/>
      <c r="E65" s="5"/>
      <c r="F65" s="4"/>
      <c r="G65" s="5"/>
      <c r="H65" s="5"/>
      <c r="I65" s="4"/>
      <c r="J65" s="5"/>
      <c r="K65" s="5"/>
      <c r="L65" s="4"/>
      <c r="M65" s="5"/>
      <c r="N65" s="4"/>
      <c r="O65" s="5"/>
      <c r="P65" s="5"/>
      <c r="Q65" s="4"/>
      <c r="R65" s="5"/>
    </row>
    <row r="66" spans="1:18" x14ac:dyDescent="0.3">
      <c r="A66" s="2"/>
      <c r="B66" s="2"/>
      <c r="C66" s="4"/>
      <c r="D66" s="5"/>
      <c r="E66" s="5"/>
      <c r="F66" s="4"/>
      <c r="G66" s="5"/>
      <c r="H66" s="5"/>
      <c r="I66" s="4"/>
      <c r="J66" s="5"/>
      <c r="K66" s="5"/>
      <c r="L66" s="4"/>
      <c r="M66" s="5"/>
      <c r="N66" s="4"/>
      <c r="O66" s="5"/>
      <c r="P66" s="5"/>
      <c r="Q66" s="4"/>
      <c r="R66" s="5"/>
    </row>
    <row r="67" spans="1:18" x14ac:dyDescent="0.3">
      <c r="A67" s="2"/>
      <c r="B67" s="2"/>
      <c r="C67" s="4"/>
      <c r="D67" s="5"/>
      <c r="E67" s="5"/>
      <c r="F67" s="4"/>
      <c r="G67" s="5"/>
      <c r="H67" s="5"/>
      <c r="I67" s="4"/>
      <c r="J67" s="5"/>
      <c r="K67" s="5"/>
      <c r="L67" s="4"/>
      <c r="M67" s="5"/>
      <c r="N67" s="4"/>
      <c r="O67" s="5"/>
      <c r="P67" s="5"/>
      <c r="Q67" s="4"/>
      <c r="R67" s="5"/>
    </row>
    <row r="68" spans="1:18" x14ac:dyDescent="0.3">
      <c r="A68" s="2"/>
      <c r="B68" s="2"/>
      <c r="C68" s="4"/>
      <c r="D68" s="5"/>
      <c r="E68" s="5"/>
      <c r="F68" s="4"/>
      <c r="G68" s="5"/>
      <c r="H68" s="5"/>
      <c r="I68" s="4"/>
      <c r="J68" s="5"/>
      <c r="K68" s="5"/>
      <c r="L68" s="4"/>
      <c r="M68" s="5"/>
      <c r="N68" s="4"/>
      <c r="O68" s="5"/>
      <c r="P68" s="5"/>
      <c r="Q68" s="4"/>
      <c r="R68" s="5"/>
    </row>
    <row r="69" spans="1:18" x14ac:dyDescent="0.3">
      <c r="A69" s="2"/>
      <c r="B69" s="2"/>
      <c r="C69" s="4"/>
      <c r="D69" s="5"/>
      <c r="E69" s="5"/>
      <c r="F69" s="4"/>
      <c r="G69" s="5"/>
      <c r="H69" s="5"/>
      <c r="I69" s="4"/>
      <c r="J69" s="5"/>
      <c r="K69" s="5"/>
      <c r="L69" s="4"/>
      <c r="M69" s="5"/>
      <c r="N69" s="4"/>
      <c r="O69" s="5"/>
      <c r="P69" s="5"/>
      <c r="Q69" s="4"/>
      <c r="R69" s="5"/>
    </row>
    <row r="70" spans="1:18" x14ac:dyDescent="0.3">
      <c r="A70" s="2"/>
      <c r="B70" s="2"/>
      <c r="C70" s="4"/>
      <c r="D70" s="5"/>
      <c r="E70" s="5"/>
      <c r="F70" s="4"/>
      <c r="G70" s="5"/>
      <c r="H70" s="5"/>
      <c r="I70" s="4"/>
      <c r="J70" s="5"/>
      <c r="K70" s="5"/>
      <c r="L70" s="4"/>
      <c r="M70" s="5"/>
      <c r="N70" s="4"/>
      <c r="O70" s="5"/>
      <c r="P70" s="5"/>
      <c r="Q70" s="4"/>
      <c r="R70" s="5"/>
    </row>
    <row r="71" spans="1:18" x14ac:dyDescent="0.3">
      <c r="A71" s="2"/>
      <c r="B71" s="2"/>
      <c r="C71" s="4"/>
      <c r="D71" s="5"/>
      <c r="E71" s="5"/>
      <c r="F71" s="4"/>
      <c r="G71" s="5"/>
      <c r="H71" s="5"/>
      <c r="I71" s="4"/>
      <c r="J71" s="5"/>
      <c r="K71" s="5"/>
      <c r="L71" s="4"/>
      <c r="M71" s="5"/>
      <c r="N71" s="4"/>
      <c r="O71" s="5"/>
      <c r="P71" s="5"/>
      <c r="Q71" s="4"/>
      <c r="R71" s="5"/>
    </row>
    <row r="72" spans="1:18" x14ac:dyDescent="0.3">
      <c r="A72" s="2"/>
      <c r="B72" s="2"/>
      <c r="C72" s="4"/>
      <c r="D72" s="5"/>
      <c r="E72" s="5"/>
      <c r="F72" s="4"/>
      <c r="G72" s="5"/>
      <c r="H72" s="5"/>
      <c r="I72" s="4"/>
      <c r="J72" s="5"/>
      <c r="K72" s="5"/>
      <c r="L72" s="4"/>
      <c r="M72" s="5"/>
      <c r="N72" s="4"/>
      <c r="O72" s="5"/>
      <c r="P72" s="5"/>
      <c r="Q72" s="4"/>
      <c r="R72" s="5"/>
    </row>
    <row r="73" spans="1:18" x14ac:dyDescent="0.3">
      <c r="A73" s="2"/>
      <c r="B73" s="2"/>
      <c r="C73" s="4"/>
      <c r="D73" s="5"/>
      <c r="E73" s="5"/>
      <c r="F73" s="4"/>
      <c r="G73" s="5"/>
      <c r="H73" s="5"/>
      <c r="I73" s="4"/>
      <c r="J73" s="5"/>
      <c r="K73" s="5"/>
      <c r="L73" s="4"/>
      <c r="M73" s="5"/>
      <c r="N73" s="4"/>
      <c r="O73" s="5"/>
      <c r="P73" s="5"/>
      <c r="Q73" s="4"/>
      <c r="R73" s="5"/>
    </row>
    <row r="74" spans="1:18" x14ac:dyDescent="0.3">
      <c r="A74" s="2"/>
      <c r="B74" s="2"/>
      <c r="C74" s="4"/>
      <c r="D74" s="5"/>
      <c r="E74" s="5"/>
      <c r="F74" s="4"/>
      <c r="G74" s="5"/>
      <c r="H74" s="5"/>
      <c r="I74" s="4"/>
      <c r="J74" s="5"/>
      <c r="K74" s="5"/>
      <c r="L74" s="4"/>
      <c r="M74" s="5"/>
      <c r="N74" s="4"/>
      <c r="O74" s="5"/>
      <c r="P74" s="5"/>
      <c r="Q74" s="4"/>
      <c r="R74" s="5"/>
    </row>
    <row r="75" spans="1:18" x14ac:dyDescent="0.3">
      <c r="A75" s="2"/>
      <c r="B75" s="2"/>
      <c r="C75" s="4"/>
      <c r="D75" s="5"/>
      <c r="E75" s="5"/>
      <c r="F75" s="4"/>
      <c r="G75" s="5"/>
      <c r="H75" s="5"/>
      <c r="I75" s="4"/>
      <c r="J75" s="5"/>
      <c r="K75" s="5"/>
      <c r="L75" s="4"/>
      <c r="M75" s="5"/>
      <c r="N75" s="4"/>
      <c r="O75" s="5"/>
      <c r="P75" s="5"/>
      <c r="Q75" s="4"/>
      <c r="R75" s="5"/>
    </row>
    <row r="76" spans="1:18" x14ac:dyDescent="0.3">
      <c r="A76" s="2"/>
      <c r="B76" s="2"/>
      <c r="C76" s="4"/>
      <c r="D76" s="5"/>
      <c r="E76" s="5"/>
      <c r="F76" s="4"/>
      <c r="G76" s="5"/>
      <c r="H76" s="5"/>
      <c r="I76" s="4"/>
      <c r="J76" s="5"/>
      <c r="K76" s="5"/>
      <c r="L76" s="4"/>
      <c r="M76" s="5"/>
      <c r="N76" s="4"/>
      <c r="O76" s="5"/>
      <c r="P76" s="5"/>
      <c r="Q76" s="4"/>
      <c r="R76" s="5"/>
    </row>
    <row r="77" spans="1:18" x14ac:dyDescent="0.3">
      <c r="A77" s="2"/>
      <c r="B77" s="2"/>
      <c r="C77" s="4"/>
      <c r="D77" s="6"/>
      <c r="E77" s="5"/>
      <c r="F77" s="4"/>
      <c r="G77" s="6"/>
      <c r="H77" s="5"/>
      <c r="I77" s="4"/>
      <c r="J77" s="6"/>
      <c r="K77" s="5"/>
      <c r="L77" s="4"/>
      <c r="M77" s="6"/>
      <c r="N77" s="4"/>
      <c r="O77" s="6"/>
      <c r="P77" s="5"/>
      <c r="Q77" s="4"/>
      <c r="R77" s="5"/>
    </row>
  </sheetData>
  <customSheetViews>
    <customSheetView guid="{2CC1B3A9-94E3-4F0A-AFF4-E3994548386B}" fitToPage="1">
      <pane xSplit="2" ySplit="10" topLeftCell="C11" activePane="bottomRight" state="frozen"/>
      <selection pane="bottomRight" activeCell="C13" sqref="C13"/>
      <pageMargins left="0.59055118110236227" right="0.59055118110236227" top="0.59055118110236227" bottom="0.59055118110236227" header="0.31496062992125984" footer="0.31496062992125984"/>
      <printOptions horizontalCentered="1"/>
      <pageSetup paperSize="9" scale="46" orientation="landscape" r:id="rId1"/>
    </customSheetView>
  </customSheetViews>
  <mergeCells count="22">
    <mergeCell ref="F9:H9"/>
    <mergeCell ref="A25:B25"/>
    <mergeCell ref="A26:B26"/>
    <mergeCell ref="A29:B29"/>
    <mergeCell ref="A30:B30"/>
    <mergeCell ref="C9:E9"/>
    <mergeCell ref="A31:B31"/>
    <mergeCell ref="A24:B24"/>
    <mergeCell ref="A11:B11"/>
    <mergeCell ref="A12:B12"/>
    <mergeCell ref="A15:B15"/>
    <mergeCell ref="A16:B16"/>
    <mergeCell ref="A19:B19"/>
    <mergeCell ref="R9:T9"/>
    <mergeCell ref="O9:Q9"/>
    <mergeCell ref="I9:K9"/>
    <mergeCell ref="AG9:AI9"/>
    <mergeCell ref="AD9:AF9"/>
    <mergeCell ref="AA9:AC9"/>
    <mergeCell ref="X9:Z9"/>
    <mergeCell ref="U9:W9"/>
    <mergeCell ref="L9:N9"/>
  </mergeCells>
  <phoneticPr fontId="3"/>
  <conditionalFormatting sqref="F11:F33 C11:C33">
    <cfRule type="containsBlanks" dxfId="12" priority="2">
      <formula>LEN(TRIM(C11))=0</formula>
    </cfRule>
  </conditionalFormatting>
  <hyperlinks>
    <hyperlink ref="A1:B1" location="目次!A1" display="目次へ戻る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46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3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8.58203125" defaultRowHeight="14" x14ac:dyDescent="0.3"/>
  <cols>
    <col min="1" max="1" width="5.58203125" style="3" bestFit="1" customWidth="1"/>
    <col min="2" max="2" width="8.5" style="3" bestFit="1" customWidth="1"/>
    <col min="3" max="3" width="12.33203125" style="1" bestFit="1" customWidth="1"/>
    <col min="4" max="5" width="12.33203125" style="1" customWidth="1"/>
    <col min="6" max="6" width="7.58203125" style="1" customWidth="1"/>
    <col min="7" max="8" width="12.33203125" style="1" customWidth="1"/>
    <col min="9" max="9" width="7.58203125" style="1" customWidth="1"/>
    <col min="10" max="11" width="12.33203125" style="1" customWidth="1"/>
    <col min="12" max="12" width="7.58203125" style="1" customWidth="1"/>
    <col min="13" max="14" width="12.58203125" style="1" customWidth="1"/>
    <col min="15" max="15" width="7.58203125" style="1" customWidth="1"/>
    <col min="16" max="17" width="12.58203125" style="1" customWidth="1"/>
    <col min="18" max="18" width="7.58203125" style="1" customWidth="1"/>
    <col min="19" max="20" width="12.58203125" style="1" customWidth="1"/>
    <col min="21" max="21" width="7.58203125" style="1" customWidth="1"/>
    <col min="22" max="23" width="12.58203125" style="1" customWidth="1"/>
    <col min="24" max="24" width="7.58203125" style="1" customWidth="1"/>
    <col min="25" max="26" width="12.58203125" style="1" customWidth="1"/>
    <col min="27" max="27" width="7.58203125" style="1" customWidth="1"/>
    <col min="28" max="28" width="6.58203125" style="1" bestFit="1" customWidth="1"/>
    <col min="29" max="29" width="10.33203125" style="1" bestFit="1" customWidth="1"/>
    <col min="30" max="30" width="11.25" style="1" bestFit="1" customWidth="1"/>
    <col min="31" max="31" width="6.58203125" style="1" bestFit="1" customWidth="1"/>
    <col min="32" max="32" width="10.33203125" style="1" bestFit="1" customWidth="1"/>
    <col min="33" max="33" width="11.25" style="1" bestFit="1" customWidth="1"/>
    <col min="34" max="34" width="6.58203125" style="1" bestFit="1" customWidth="1"/>
    <col min="35" max="35" width="10.33203125" style="1" bestFit="1" customWidth="1"/>
    <col min="36" max="16384" width="8.58203125" style="1"/>
  </cols>
  <sheetData>
    <row r="1" spans="1:37" ht="14.5" x14ac:dyDescent="0.3">
      <c r="A1" s="156" t="s">
        <v>116</v>
      </c>
      <c r="B1" s="160"/>
    </row>
    <row r="3" spans="1:37" s="23" customFormat="1" ht="18.5" x14ac:dyDescent="0.45">
      <c r="A3" s="12" t="s">
        <v>35</v>
      </c>
      <c r="B3" s="22"/>
    </row>
    <row r="4" spans="1:37" s="11" customFormat="1" ht="14.5" x14ac:dyDescent="0.35">
      <c r="A4" s="9"/>
      <c r="B4" s="10"/>
    </row>
    <row r="5" spans="1:37" s="80" customFormat="1" ht="14.5" x14ac:dyDescent="0.55000000000000004">
      <c r="A5" s="81" t="s">
        <v>38</v>
      </c>
      <c r="B5" s="79"/>
    </row>
    <row r="6" spans="1:37" s="80" customFormat="1" ht="20.149999999999999" customHeight="1" x14ac:dyDescent="0.55000000000000004">
      <c r="A6" s="79"/>
      <c r="B6" s="79"/>
      <c r="D6" s="187" t="s">
        <v>152</v>
      </c>
      <c r="E6" s="187"/>
      <c r="F6" s="187"/>
      <c r="G6" s="187" t="s">
        <v>129</v>
      </c>
      <c r="H6" s="187"/>
      <c r="I6" s="187"/>
      <c r="J6" s="187" t="s">
        <v>121</v>
      </c>
      <c r="K6" s="187"/>
      <c r="L6" s="187"/>
      <c r="M6" s="187" t="s">
        <v>30</v>
      </c>
      <c r="N6" s="187"/>
      <c r="O6" s="187"/>
      <c r="P6" s="187" t="s">
        <v>31</v>
      </c>
      <c r="Q6" s="187"/>
      <c r="R6" s="187"/>
      <c r="S6" s="187" t="s">
        <v>33</v>
      </c>
      <c r="T6" s="187"/>
      <c r="U6" s="187"/>
      <c r="V6" s="187" t="s">
        <v>32</v>
      </c>
      <c r="W6" s="187"/>
      <c r="X6" s="187"/>
      <c r="Y6" s="187" t="s">
        <v>34</v>
      </c>
      <c r="Z6" s="187"/>
      <c r="AA6" s="187"/>
    </row>
    <row r="7" spans="1:37" s="80" customFormat="1" ht="20.149999999999999" customHeight="1" x14ac:dyDescent="0.55000000000000004">
      <c r="A7" s="81"/>
      <c r="B7" s="79"/>
      <c r="D7" s="173" t="s">
        <v>36</v>
      </c>
      <c r="E7" s="173" t="s">
        <v>37</v>
      </c>
      <c r="F7" s="173" t="s">
        <v>29</v>
      </c>
      <c r="G7" s="166" t="s">
        <v>36</v>
      </c>
      <c r="H7" s="166" t="s">
        <v>37</v>
      </c>
      <c r="I7" s="166" t="s">
        <v>29</v>
      </c>
      <c r="J7" s="161" t="s">
        <v>36</v>
      </c>
      <c r="K7" s="161" t="s">
        <v>37</v>
      </c>
      <c r="L7" s="161" t="s">
        <v>29</v>
      </c>
      <c r="M7" s="155" t="s">
        <v>36</v>
      </c>
      <c r="N7" s="155" t="s">
        <v>37</v>
      </c>
      <c r="O7" s="155" t="s">
        <v>29</v>
      </c>
      <c r="P7" s="155" t="s">
        <v>36</v>
      </c>
      <c r="Q7" s="155" t="s">
        <v>37</v>
      </c>
      <c r="R7" s="155" t="s">
        <v>29</v>
      </c>
      <c r="S7" s="155" t="s">
        <v>36</v>
      </c>
      <c r="T7" s="155" t="s">
        <v>37</v>
      </c>
      <c r="U7" s="155" t="s">
        <v>29</v>
      </c>
      <c r="V7" s="155" t="s">
        <v>36</v>
      </c>
      <c r="W7" s="155" t="s">
        <v>37</v>
      </c>
      <c r="X7" s="155" t="s">
        <v>29</v>
      </c>
      <c r="Y7" s="155" t="s">
        <v>36</v>
      </c>
      <c r="Z7" s="155" t="s">
        <v>37</v>
      </c>
      <c r="AA7" s="155" t="s">
        <v>29</v>
      </c>
    </row>
    <row r="8" spans="1:37" s="33" customFormat="1" ht="20.149999999999999" customHeight="1" x14ac:dyDescent="0.55000000000000004">
      <c r="A8" s="188" t="s">
        <v>16</v>
      </c>
      <c r="B8" s="189"/>
      <c r="C8" s="102" t="s">
        <v>17</v>
      </c>
      <c r="D8" s="95">
        <f>D11+D12</f>
        <v>325022006</v>
      </c>
      <c r="E8" s="96">
        <f>E11+E12</f>
        <v>321122432</v>
      </c>
      <c r="F8" s="97">
        <f t="shared" ref="F8" si="0">IF(D8=0,"-",E8/D8*100)</f>
        <v>98.80021231547012</v>
      </c>
      <c r="G8" s="95">
        <f>G11+G12</f>
        <v>318304738</v>
      </c>
      <c r="H8" s="96">
        <f>H11+H12</f>
        <v>314053786</v>
      </c>
      <c r="I8" s="97">
        <f t="shared" ref="I8" si="1">IF(G8=0,"-",H8/G8*100)</f>
        <v>98.664502442938812</v>
      </c>
      <c r="J8" s="95">
        <f>J11+J12</f>
        <v>310040192</v>
      </c>
      <c r="K8" s="96">
        <f>K11+K12</f>
        <v>305625296</v>
      </c>
      <c r="L8" s="97">
        <f t="shared" ref="L8" si="2">IF(J8=0,"-",K8/J8*100)</f>
        <v>98.576024620704658</v>
      </c>
      <c r="M8" s="95">
        <f>M11+M12</f>
        <v>313012398</v>
      </c>
      <c r="N8" s="96">
        <f>N11+N12</f>
        <v>305465511</v>
      </c>
      <c r="O8" s="97">
        <f t="shared" ref="O8:O45" si="3">IF(M8=0,"-",N8/M8*100)</f>
        <v>97.588949495859907</v>
      </c>
      <c r="P8" s="95">
        <f>P11+P12</f>
        <v>314325688</v>
      </c>
      <c r="Q8" s="96">
        <f>Q11+Q12</f>
        <v>309261707</v>
      </c>
      <c r="R8" s="97">
        <f t="shared" ref="R8" si="4">IF(P8=0,"-",Q8/P8*100)</f>
        <v>98.388938227664042</v>
      </c>
      <c r="S8" s="95">
        <f>S11+S12</f>
        <v>305926695</v>
      </c>
      <c r="T8" s="96">
        <f>T11+T12</f>
        <v>300900698</v>
      </c>
      <c r="U8" s="97">
        <f t="shared" ref="U8" si="5">IF(S8=0,"-",T8/S8*100)</f>
        <v>98.35712375476092</v>
      </c>
      <c r="V8" s="95">
        <f>V11+V12</f>
        <v>278658883</v>
      </c>
      <c r="W8" s="96">
        <f>W11+W12</f>
        <v>273490170</v>
      </c>
      <c r="X8" s="97">
        <f t="shared" ref="X8" si="6">IF(V8=0,"-",W8/V8*100)</f>
        <v>98.145146874790285</v>
      </c>
      <c r="Y8" s="95">
        <f>Y11+Y12</f>
        <v>278187550</v>
      </c>
      <c r="Z8" s="96">
        <f>Z11+Z12</f>
        <v>272271795</v>
      </c>
      <c r="AA8" s="97">
        <f t="shared" ref="AA8" si="7">IF(Y8=0,"-",Z8/Y8*100)</f>
        <v>97.873465221574435</v>
      </c>
      <c r="AB8" s="61"/>
      <c r="AC8" s="61"/>
      <c r="AD8" s="82"/>
      <c r="AE8" s="61"/>
      <c r="AF8" s="61"/>
      <c r="AG8" s="82"/>
      <c r="AH8" s="61"/>
      <c r="AI8" s="61"/>
    </row>
    <row r="9" spans="1:37" s="33" customFormat="1" ht="20.149999999999999" customHeight="1" x14ac:dyDescent="0.55000000000000004">
      <c r="A9" s="83"/>
      <c r="B9" s="84"/>
      <c r="C9" s="103" t="s">
        <v>132</v>
      </c>
      <c r="D9" s="77">
        <f>D14+D32+D42+D47+D52+D57+D62+D67</f>
        <v>319153245</v>
      </c>
      <c r="E9" s="13">
        <f>E14+E32+E42+E47+E52+E57+E62+E67</f>
        <v>317640725</v>
      </c>
      <c r="F9" s="74">
        <f>IF(D9=0,"-",E9/D9*100)</f>
        <v>99.526083465013798</v>
      </c>
      <c r="G9" s="77">
        <f>G14+G32+G42+G47+G52+G57+G62+G67</f>
        <v>312242882</v>
      </c>
      <c r="H9" s="13">
        <f>H14+H32+H42+H47+H52+H57+H62+H67</f>
        <v>310543706</v>
      </c>
      <c r="I9" s="74">
        <f>IF(G9=0,"-",H9/G9*100)</f>
        <v>99.455815937543136</v>
      </c>
      <c r="J9" s="77">
        <f>J14+J32+J42+J47+J52+J57+J62+J67</f>
        <v>301351480</v>
      </c>
      <c r="K9" s="13">
        <f>K14+K32+K42+K47+K52+K57+K62+K67</f>
        <v>299753785</v>
      </c>
      <c r="L9" s="74">
        <f>IF(J9=0,"-",K9/J9*100)</f>
        <v>99.469823410191978</v>
      </c>
      <c r="M9" s="73">
        <f>M14+M32+M42+M47+M52+M57+M62+M67</f>
        <v>306497470</v>
      </c>
      <c r="N9" s="13">
        <f>N14+N32+N42+N47+N52+N57+N62+N67</f>
        <v>301976406</v>
      </c>
      <c r="O9" s="74">
        <f>IF(M9=0,"-",N9/M9*100)</f>
        <v>98.524926160075637</v>
      </c>
      <c r="P9" s="73">
        <f>P14+P32+P42+P47+P52+P57+P62+P67</f>
        <v>308359744</v>
      </c>
      <c r="Q9" s="13">
        <f>Q14+Q32+Q42+Q47+Q52+Q57+Q62+Q67</f>
        <v>306185636</v>
      </c>
      <c r="R9" s="74">
        <f>IF(P9=0,"-",Q9/P9*100)</f>
        <v>99.294944284296719</v>
      </c>
      <c r="S9" s="73">
        <f>S14+S32+S42+S47+S52+S57+S62+S67</f>
        <v>299704623</v>
      </c>
      <c r="T9" s="13">
        <f>T14+T32+T42+T47+T52+T57+T62+T67</f>
        <v>297744752</v>
      </c>
      <c r="U9" s="74">
        <f>IF(S9=0,"-",T9/S9*100)</f>
        <v>99.346065809602152</v>
      </c>
      <c r="V9" s="73">
        <f>V14+V32+V42+V47+V52+V57+V62+V67</f>
        <v>271900690</v>
      </c>
      <c r="W9" s="13">
        <f>W14+W32+W42+W47+W52+W57+W62+W67</f>
        <v>270183175</v>
      </c>
      <c r="X9" s="74">
        <f>IF(V9=0,"-",W9/V9*100)</f>
        <v>99.368330032557111</v>
      </c>
      <c r="Y9" s="73">
        <f>Y14+Y32+Y42+Y47+Y52+Y57+Y62+Y67</f>
        <v>270519112</v>
      </c>
      <c r="Z9" s="13">
        <f>Z14+Z32+Z42+Z47+Z52+Z57+Z62+Z67</f>
        <v>268635255</v>
      </c>
      <c r="AA9" s="74">
        <f>IF(Y9=0,"-",Z9/Y9*100)</f>
        <v>99.303614082542154</v>
      </c>
      <c r="AB9" s="82"/>
      <c r="AC9" s="82"/>
      <c r="AD9" s="82"/>
      <c r="AE9" s="82"/>
      <c r="AF9" s="82"/>
      <c r="AG9" s="82"/>
      <c r="AH9" s="82"/>
      <c r="AI9" s="82"/>
    </row>
    <row r="10" spans="1:37" s="33" customFormat="1" ht="20.149999999999999" customHeight="1" x14ac:dyDescent="0.55000000000000004">
      <c r="A10" s="83"/>
      <c r="B10" s="84"/>
      <c r="C10" s="172" t="s">
        <v>134</v>
      </c>
      <c r="D10" s="73">
        <f>D15+D33+D43+D48+D53+D58+D63+D68</f>
        <v>2002574</v>
      </c>
      <c r="E10" s="13">
        <f>E15+E33+E43+E48+E53+E58+E63+E68</f>
        <v>1857737</v>
      </c>
      <c r="F10" s="74">
        <f t="shared" ref="F10:F73" si="8">IF(D10=0,"-",E10/D10*100)</f>
        <v>92.767458281192106</v>
      </c>
      <c r="G10" s="73">
        <f>G15+G33+G43+G48+G53+G58+G63+G68</f>
        <v>2028435</v>
      </c>
      <c r="H10" s="13">
        <f>H15+H33+H43+H48+H53+H58+H63+H68</f>
        <v>1897596</v>
      </c>
      <c r="I10" s="74">
        <f t="shared" ref="I10:I73" si="9">IF(G10=0,"-",H10/G10*100)</f>
        <v>93.549756339246755</v>
      </c>
      <c r="J10" s="73">
        <f>J15+J33+J43+J48+J53+J58+J63+J68</f>
        <v>1728574</v>
      </c>
      <c r="K10" s="13">
        <f>K15+K33+K43+K48+K53+K58+K63+K68</f>
        <v>1591233</v>
      </c>
      <c r="L10" s="74">
        <f t="shared" ref="L10:L73" si="10">IF(J10=0,"-",K10/J10*100)</f>
        <v>92.054664712069027</v>
      </c>
      <c r="M10" s="73">
        <f>M15+M33+M43+M48+M53+M58+M63+M68</f>
        <v>1986598</v>
      </c>
      <c r="N10" s="13">
        <f>N15+N33+N43+N48+N53+N58+N63+N68</f>
        <v>1703026</v>
      </c>
      <c r="O10" s="74">
        <f t="shared" si="3"/>
        <v>85.725748238949194</v>
      </c>
      <c r="P10" s="73">
        <f>P15+P33+P43+P48+P53+P58+P63+P68</f>
        <v>1598875</v>
      </c>
      <c r="Q10" s="13">
        <f>Q15+Q33+Q43+Q48+Q53+Q58+Q63+Q68</f>
        <v>1494534</v>
      </c>
      <c r="R10" s="74">
        <f t="shared" ref="R10:R73" si="11">IF(P10=0,"-",Q10/P10*100)</f>
        <v>93.474098975842395</v>
      </c>
      <c r="S10" s="73">
        <f>S15+S33+S43+S48+S53+S58+S63+S68</f>
        <v>1634891</v>
      </c>
      <c r="T10" s="13">
        <f>T15+T33+T43+T48+T53+T58+T63+T68</f>
        <v>1513189</v>
      </c>
      <c r="U10" s="74">
        <f t="shared" ref="U10:U73" si="12">IF(S10=0,"-",T10/S10*100)</f>
        <v>92.555956329810357</v>
      </c>
      <c r="V10" s="73">
        <f>V15+V33+V43+V48+V53+V58+V63+V68</f>
        <v>1618998</v>
      </c>
      <c r="W10" s="13">
        <f>W15+W33+W43+W48+W53+W58+W63+W68</f>
        <v>1490796</v>
      </c>
      <c r="X10" s="74">
        <f t="shared" ref="X10:X73" si="13">IF(V10=0,"-",W10/V10*100)</f>
        <v>92.081398494624452</v>
      </c>
      <c r="Y10" s="73">
        <f>Y15+Y33+Y43+Y48+Y53+Y58+Y63+Y68</f>
        <v>1782058</v>
      </c>
      <c r="Z10" s="13">
        <f>Z15+Z33+Z43+Z48+Z53+Z58+Z63+Z68</f>
        <v>1681454</v>
      </c>
      <c r="AA10" s="74">
        <f t="shared" ref="AA10:AA73" si="14">IF(Y10=0,"-",Z10/Y10*100)</f>
        <v>94.354616965328859</v>
      </c>
      <c r="AB10" s="61"/>
      <c r="AC10" s="61"/>
      <c r="AD10" s="61"/>
      <c r="AE10" s="61"/>
      <c r="AF10" s="61"/>
      <c r="AG10" s="61"/>
      <c r="AH10" s="61"/>
      <c r="AI10" s="61"/>
      <c r="AJ10" s="48"/>
      <c r="AK10" s="48"/>
    </row>
    <row r="11" spans="1:37" s="33" customFormat="1" ht="20.149999999999999" customHeight="1" x14ac:dyDescent="0.55000000000000004">
      <c r="A11" s="83"/>
      <c r="B11" s="84"/>
      <c r="C11" s="103" t="s">
        <v>136</v>
      </c>
      <c r="D11" s="73">
        <f>D9+D10</f>
        <v>321155819</v>
      </c>
      <c r="E11" s="15">
        <f>E9+E10</f>
        <v>319498462</v>
      </c>
      <c r="F11" s="74">
        <f t="shared" si="8"/>
        <v>99.483939912669001</v>
      </c>
      <c r="G11" s="73">
        <f>G9+G10</f>
        <v>314271317</v>
      </c>
      <c r="H11" s="15">
        <f>H9+H10</f>
        <v>312441302</v>
      </c>
      <c r="I11" s="74">
        <f t="shared" si="9"/>
        <v>99.417695824910425</v>
      </c>
      <c r="J11" s="73">
        <f>J9+J10</f>
        <v>303080054</v>
      </c>
      <c r="K11" s="15">
        <f>K9+K10</f>
        <v>301345018</v>
      </c>
      <c r="L11" s="74">
        <f t="shared" si="10"/>
        <v>99.427532106748274</v>
      </c>
      <c r="M11" s="73">
        <f>M9+M10</f>
        <v>308484068</v>
      </c>
      <c r="N11" s="15">
        <f>N9+N10</f>
        <v>303679432</v>
      </c>
      <c r="O11" s="74">
        <f t="shared" si="3"/>
        <v>98.442501088905516</v>
      </c>
      <c r="P11" s="73">
        <f>P9+P10</f>
        <v>309958619</v>
      </c>
      <c r="Q11" s="15">
        <f>Q9+Q10</f>
        <v>307680170</v>
      </c>
      <c r="R11" s="74">
        <f t="shared" si="11"/>
        <v>99.264918327694573</v>
      </c>
      <c r="S11" s="73">
        <f>S9+S10</f>
        <v>301339514</v>
      </c>
      <c r="T11" s="15">
        <f>T9+T10</f>
        <v>299257941</v>
      </c>
      <c r="U11" s="74">
        <f t="shared" si="12"/>
        <v>99.309226668494603</v>
      </c>
      <c r="V11" s="73">
        <f>V9+V10</f>
        <v>273519688</v>
      </c>
      <c r="W11" s="15">
        <f>W9+W10</f>
        <v>271673971</v>
      </c>
      <c r="X11" s="74">
        <f t="shared" si="13"/>
        <v>99.32519775322352</v>
      </c>
      <c r="Y11" s="73">
        <f>Y9+Y10</f>
        <v>272301170</v>
      </c>
      <c r="Z11" s="15">
        <f>Z9+Z10</f>
        <v>270316709</v>
      </c>
      <c r="AA11" s="74">
        <f t="shared" si="14"/>
        <v>99.271225680007177</v>
      </c>
      <c r="AB11" s="49"/>
      <c r="AC11" s="49"/>
      <c r="AD11" s="86"/>
      <c r="AE11" s="49"/>
      <c r="AF11" s="49"/>
      <c r="AG11" s="86"/>
      <c r="AH11" s="49"/>
      <c r="AI11" s="49"/>
      <c r="AJ11" s="49"/>
      <c r="AK11" s="49"/>
    </row>
    <row r="12" spans="1:37" s="33" customFormat="1" ht="20.149999999999999" customHeight="1" x14ac:dyDescent="0.55000000000000004">
      <c r="A12" s="87"/>
      <c r="B12" s="88"/>
      <c r="C12" s="104" t="s">
        <v>138</v>
      </c>
      <c r="D12" s="75">
        <f>D17+D35+D45+D50+D55+D60+D65+D70</f>
        <v>3866187</v>
      </c>
      <c r="E12" s="16">
        <f>E17+E35+E45+E50+E55+E60+E65+E70</f>
        <v>1623970</v>
      </c>
      <c r="F12" s="76">
        <f t="shared" si="8"/>
        <v>42.004434860496922</v>
      </c>
      <c r="G12" s="75">
        <f>G17+G35+G45+G50+G55+G60+G65+G70</f>
        <v>4033421</v>
      </c>
      <c r="H12" s="16">
        <f>H17+H35+H45+H50+H55+H60+H65+H70</f>
        <v>1612484</v>
      </c>
      <c r="I12" s="76">
        <f t="shared" si="9"/>
        <v>39.978073203863417</v>
      </c>
      <c r="J12" s="75">
        <f>J17+J35+J45+J50+J55+J60+J65+J70</f>
        <v>6960138</v>
      </c>
      <c r="K12" s="16">
        <f>K17+K35+K45+K50+K55+K60+K65+K70</f>
        <v>4280278</v>
      </c>
      <c r="L12" s="76">
        <f t="shared" si="10"/>
        <v>61.49702778881683</v>
      </c>
      <c r="M12" s="75">
        <f>M17+M35+M45+M50+M55+M60+M65+M70</f>
        <v>4528330</v>
      </c>
      <c r="N12" s="16">
        <f>N17+N35+N45+N50+N55+N60+N65+N70</f>
        <v>1786079</v>
      </c>
      <c r="O12" s="76">
        <f t="shared" si="3"/>
        <v>39.442333045515674</v>
      </c>
      <c r="P12" s="75">
        <f>P17+P35+P45+P50+P55+P60+P65+P70</f>
        <v>4367069</v>
      </c>
      <c r="Q12" s="16">
        <f>Q17+Q35+Q45+Q50+Q55+Q60+Q65+Q70</f>
        <v>1581537</v>
      </c>
      <c r="R12" s="76">
        <f t="shared" si="11"/>
        <v>36.215067817797248</v>
      </c>
      <c r="S12" s="75">
        <f>S17+S35+S45+S50+S55+S60+S65+S70</f>
        <v>4587181</v>
      </c>
      <c r="T12" s="16">
        <f>T17+T35+T45+T50+T55+T60+T65+T70</f>
        <v>1642757</v>
      </c>
      <c r="U12" s="76">
        <f t="shared" si="12"/>
        <v>35.811907138610835</v>
      </c>
      <c r="V12" s="75">
        <f>V17+V35+V45+V50+V55+V60+V65+V70</f>
        <v>5139195</v>
      </c>
      <c r="W12" s="16">
        <f>W17+W35+W45+W50+W55+W60+W65+W70</f>
        <v>1816199</v>
      </c>
      <c r="X12" s="76">
        <f t="shared" si="13"/>
        <v>35.340145684294917</v>
      </c>
      <c r="Y12" s="75">
        <f>Y17+Y35+Y45+Y50+Y55+Y60+Y65+Y70</f>
        <v>5886380</v>
      </c>
      <c r="Z12" s="16">
        <f>Z17+Z35+Z45+Z50+Z55+Z60+Z65+Z70</f>
        <v>1955086</v>
      </c>
      <c r="AA12" s="76">
        <f t="shared" si="14"/>
        <v>33.213723884628585</v>
      </c>
      <c r="AB12" s="49"/>
      <c r="AC12" s="49"/>
      <c r="AD12" s="86"/>
      <c r="AE12" s="49"/>
      <c r="AF12" s="49"/>
      <c r="AG12" s="86"/>
      <c r="AH12" s="49"/>
      <c r="AI12" s="49"/>
      <c r="AJ12" s="49"/>
      <c r="AK12" s="49"/>
    </row>
    <row r="13" spans="1:37" s="33" customFormat="1" ht="20.149999999999999" customHeight="1" x14ac:dyDescent="0.55000000000000004">
      <c r="A13" s="190" t="s">
        <v>18</v>
      </c>
      <c r="B13" s="191"/>
      <c r="C13" s="105" t="s">
        <v>17</v>
      </c>
      <c r="D13" s="98">
        <f>D16+D17</f>
        <v>156158083</v>
      </c>
      <c r="E13" s="99">
        <f>E16+E17</f>
        <v>153620567</v>
      </c>
      <c r="F13" s="100">
        <f t="shared" si="8"/>
        <v>98.375033843108852</v>
      </c>
      <c r="G13" s="98">
        <f>G16+G17</f>
        <v>154152779</v>
      </c>
      <c r="H13" s="99">
        <f>H16+H17</f>
        <v>151356755</v>
      </c>
      <c r="I13" s="100">
        <f t="shared" si="9"/>
        <v>98.186199419732816</v>
      </c>
      <c r="J13" s="98">
        <f>J16+J17</f>
        <v>151471367</v>
      </c>
      <c r="K13" s="99">
        <f>K16+K17</f>
        <v>148681709</v>
      </c>
      <c r="L13" s="100">
        <f t="shared" si="10"/>
        <v>98.158293507709615</v>
      </c>
      <c r="M13" s="98">
        <f>M16+M17</f>
        <v>152771825</v>
      </c>
      <c r="N13" s="99">
        <f>N16+N17</f>
        <v>149363389</v>
      </c>
      <c r="O13" s="100">
        <f t="shared" si="3"/>
        <v>97.768936778754849</v>
      </c>
      <c r="P13" s="98">
        <f>P16+P17</f>
        <v>155643224</v>
      </c>
      <c r="Q13" s="99">
        <f>Q16+Q17</f>
        <v>152658217</v>
      </c>
      <c r="R13" s="100">
        <f t="shared" si="11"/>
        <v>98.082147797195461</v>
      </c>
      <c r="S13" s="98">
        <f>S16+S17</f>
        <v>149388526</v>
      </c>
      <c r="T13" s="99">
        <f>T16+T17</f>
        <v>146494466</v>
      </c>
      <c r="U13" s="100">
        <f t="shared" si="12"/>
        <v>98.062729395964453</v>
      </c>
      <c r="V13" s="98">
        <f>V16+V17</f>
        <v>121876572</v>
      </c>
      <c r="W13" s="99">
        <f>W16+W17</f>
        <v>119141107</v>
      </c>
      <c r="X13" s="100">
        <f t="shared" si="13"/>
        <v>97.75554484745436</v>
      </c>
      <c r="Y13" s="98">
        <f>Y16+Y17</f>
        <v>122078053</v>
      </c>
      <c r="Z13" s="99">
        <f>Z16+Z17</f>
        <v>119014812</v>
      </c>
      <c r="AA13" s="100">
        <f t="shared" si="14"/>
        <v>97.490752084651945</v>
      </c>
      <c r="AB13" s="49"/>
      <c r="AC13" s="49"/>
      <c r="AD13" s="86"/>
      <c r="AE13" s="49"/>
      <c r="AF13" s="49"/>
      <c r="AG13" s="86"/>
      <c r="AH13" s="49"/>
      <c r="AI13" s="49"/>
    </row>
    <row r="14" spans="1:37" s="33" customFormat="1" ht="20.149999999999999" customHeight="1" x14ac:dyDescent="0.55000000000000004">
      <c r="A14" s="83"/>
      <c r="B14" s="84"/>
      <c r="C14" s="103" t="s">
        <v>139</v>
      </c>
      <c r="D14" s="77">
        <f>D19+D27</f>
        <v>152303026</v>
      </c>
      <c r="E14" s="15">
        <f>E19+E27</f>
        <v>151393498</v>
      </c>
      <c r="F14" s="74">
        <f t="shared" si="8"/>
        <v>99.402816855391961</v>
      </c>
      <c r="G14" s="77">
        <f>G19+G27</f>
        <v>149975423</v>
      </c>
      <c r="H14" s="15">
        <f>H19+H27</f>
        <v>148935722</v>
      </c>
      <c r="I14" s="74">
        <f t="shared" si="9"/>
        <v>99.306752413693815</v>
      </c>
      <c r="J14" s="77">
        <f>J19+J27</f>
        <v>147112139</v>
      </c>
      <c r="K14" s="15">
        <f>K19+K27</f>
        <v>146166542</v>
      </c>
      <c r="L14" s="74">
        <f t="shared" si="10"/>
        <v>99.357227074238935</v>
      </c>
      <c r="M14" s="77">
        <f>M19+M27</f>
        <v>148462288</v>
      </c>
      <c r="N14" s="15">
        <f>N19+N27</f>
        <v>146988491</v>
      </c>
      <c r="O14" s="74">
        <f t="shared" si="3"/>
        <v>99.007292006708127</v>
      </c>
      <c r="P14" s="77">
        <f>P19+P27</f>
        <v>151924830</v>
      </c>
      <c r="Q14" s="15">
        <f>Q19+Q27</f>
        <v>150653515</v>
      </c>
      <c r="R14" s="74">
        <f t="shared" si="11"/>
        <v>99.163194719388528</v>
      </c>
      <c r="S14" s="77">
        <f>S19+S27</f>
        <v>145817164</v>
      </c>
      <c r="T14" s="15">
        <f>T19+T27</f>
        <v>144600472</v>
      </c>
      <c r="U14" s="74">
        <f t="shared" si="12"/>
        <v>99.165604400315999</v>
      </c>
      <c r="V14" s="77">
        <f>V19+V27</f>
        <v>118089806</v>
      </c>
      <c r="W14" s="15">
        <f>W19+W27</f>
        <v>117188212</v>
      </c>
      <c r="X14" s="74">
        <f t="shared" si="13"/>
        <v>99.23651834943314</v>
      </c>
      <c r="Y14" s="77">
        <f>Y19+Y27</f>
        <v>117730598</v>
      </c>
      <c r="Z14" s="15">
        <f>Z19+Z27</f>
        <v>116773421</v>
      </c>
      <c r="AA14" s="74">
        <f t="shared" si="14"/>
        <v>99.186976863907546</v>
      </c>
      <c r="AB14" s="49"/>
      <c r="AC14" s="49"/>
      <c r="AD14" s="86"/>
      <c r="AE14" s="49"/>
      <c r="AF14" s="49"/>
      <c r="AG14" s="86"/>
      <c r="AH14" s="49"/>
      <c r="AI14" s="49"/>
    </row>
    <row r="15" spans="1:37" s="33" customFormat="1" ht="20.149999999999999" customHeight="1" x14ac:dyDescent="0.55000000000000004">
      <c r="A15" s="83"/>
      <c r="B15" s="84"/>
      <c r="C15" s="172" t="s">
        <v>141</v>
      </c>
      <c r="D15" s="77">
        <f>D23+D28</f>
        <v>1343095</v>
      </c>
      <c r="E15" s="15">
        <f>E23+E28</f>
        <v>1212883</v>
      </c>
      <c r="F15" s="74">
        <f t="shared" si="8"/>
        <v>90.305078940804634</v>
      </c>
      <c r="G15" s="77">
        <f>G23+G28</f>
        <v>1660016</v>
      </c>
      <c r="H15" s="15">
        <f>H23+H28</f>
        <v>1539842</v>
      </c>
      <c r="I15" s="74">
        <f t="shared" si="9"/>
        <v>92.760672186292183</v>
      </c>
      <c r="J15" s="77">
        <f>J23+J28</f>
        <v>1275768</v>
      </c>
      <c r="K15" s="15">
        <f>K23+K28</f>
        <v>1157472</v>
      </c>
      <c r="L15" s="74">
        <f t="shared" si="10"/>
        <v>90.727467690050219</v>
      </c>
      <c r="M15" s="77">
        <f>M23+M28</f>
        <v>1699521</v>
      </c>
      <c r="N15" s="15">
        <f>N23+N28</f>
        <v>1430861</v>
      </c>
      <c r="O15" s="74">
        <f t="shared" si="3"/>
        <v>84.192016456401547</v>
      </c>
      <c r="P15" s="77">
        <f>P23+P28</f>
        <v>1220926</v>
      </c>
      <c r="Q15" s="15">
        <f>Q23+Q28</f>
        <v>1129613</v>
      </c>
      <c r="R15" s="74">
        <f t="shared" si="11"/>
        <v>92.52100454900625</v>
      </c>
      <c r="S15" s="77">
        <f>S23+S28</f>
        <v>1215342</v>
      </c>
      <c r="T15" s="15">
        <f>T23+T28</f>
        <v>1108578</v>
      </c>
      <c r="U15" s="74">
        <f t="shared" si="12"/>
        <v>91.215312233099823</v>
      </c>
      <c r="V15" s="77">
        <f>V23+V28</f>
        <v>1189762</v>
      </c>
      <c r="W15" s="15">
        <f>W23+W28</f>
        <v>1074783</v>
      </c>
      <c r="X15" s="74">
        <f t="shared" si="13"/>
        <v>90.335966352934449</v>
      </c>
      <c r="Y15" s="77">
        <f>Y23+Y28</f>
        <v>1397532</v>
      </c>
      <c r="Z15" s="15">
        <f>Z23+Z28</f>
        <v>1328183</v>
      </c>
      <c r="AA15" s="74">
        <f t="shared" si="14"/>
        <v>95.03775226613773</v>
      </c>
      <c r="AB15" s="49"/>
      <c r="AC15" s="49"/>
      <c r="AD15" s="86"/>
      <c r="AE15" s="49"/>
      <c r="AF15" s="49"/>
      <c r="AG15" s="86"/>
      <c r="AH15" s="49"/>
      <c r="AI15" s="49"/>
    </row>
    <row r="16" spans="1:37" s="33" customFormat="1" ht="20.149999999999999" customHeight="1" x14ac:dyDescent="0.55000000000000004">
      <c r="A16" s="83"/>
      <c r="B16" s="84"/>
      <c r="C16" s="103" t="s">
        <v>136</v>
      </c>
      <c r="D16" s="77">
        <f>D14+D15</f>
        <v>153646121</v>
      </c>
      <c r="E16" s="15">
        <f>E14+E15</f>
        <v>152606381</v>
      </c>
      <c r="F16" s="74">
        <f t="shared" si="8"/>
        <v>99.323289131393039</v>
      </c>
      <c r="G16" s="77">
        <f>G14+G15</f>
        <v>151635439</v>
      </c>
      <c r="H16" s="15">
        <f>H14+H15</f>
        <v>150475564</v>
      </c>
      <c r="I16" s="74">
        <f t="shared" si="9"/>
        <v>99.235089760250574</v>
      </c>
      <c r="J16" s="77">
        <f>J14+J15</f>
        <v>148387907</v>
      </c>
      <c r="K16" s="15">
        <f>K14+K15</f>
        <v>147324014</v>
      </c>
      <c r="L16" s="74">
        <f t="shared" si="10"/>
        <v>99.283032545232956</v>
      </c>
      <c r="M16" s="77">
        <f>M14+M15</f>
        <v>150161809</v>
      </c>
      <c r="N16" s="15">
        <f>N14+N15</f>
        <v>148419352</v>
      </c>
      <c r="O16" s="74">
        <f t="shared" si="3"/>
        <v>98.839613739602726</v>
      </c>
      <c r="P16" s="77">
        <f>P14+P15</f>
        <v>153145756</v>
      </c>
      <c r="Q16" s="15">
        <f>Q14+Q15</f>
        <v>151783128</v>
      </c>
      <c r="R16" s="74">
        <f t="shared" si="11"/>
        <v>99.110241096070595</v>
      </c>
      <c r="S16" s="77">
        <f>S14+S15</f>
        <v>147032506</v>
      </c>
      <c r="T16" s="15">
        <f>T14+T15</f>
        <v>145709050</v>
      </c>
      <c r="U16" s="74">
        <f t="shared" si="12"/>
        <v>99.099888836826324</v>
      </c>
      <c r="V16" s="77">
        <f>V14+V15</f>
        <v>119279568</v>
      </c>
      <c r="W16" s="15">
        <f>W14+W15</f>
        <v>118262995</v>
      </c>
      <c r="X16" s="74">
        <f t="shared" si="13"/>
        <v>99.147739200396828</v>
      </c>
      <c r="Y16" s="77">
        <f>Y14+Y15</f>
        <v>119128130</v>
      </c>
      <c r="Z16" s="15">
        <f>Z14+Z15</f>
        <v>118101604</v>
      </c>
      <c r="AA16" s="74">
        <f t="shared" si="14"/>
        <v>99.138300920194084</v>
      </c>
      <c r="AB16" s="49"/>
      <c r="AC16" s="49"/>
      <c r="AD16" s="86"/>
      <c r="AE16" s="49"/>
      <c r="AF16" s="49"/>
      <c r="AG16" s="86"/>
      <c r="AH16" s="49"/>
      <c r="AI16" s="49"/>
    </row>
    <row r="17" spans="1:35" s="33" customFormat="1" ht="20.149999999999999" customHeight="1" x14ac:dyDescent="0.55000000000000004">
      <c r="A17" s="83"/>
      <c r="B17" s="84"/>
      <c r="C17" s="104" t="s">
        <v>138</v>
      </c>
      <c r="D17" s="77">
        <f>D25+D30</f>
        <v>2511962</v>
      </c>
      <c r="E17" s="15">
        <f>E25+E30</f>
        <v>1014186</v>
      </c>
      <c r="F17" s="74">
        <f t="shared" si="8"/>
        <v>40.374257253891585</v>
      </c>
      <c r="G17" s="77">
        <f>G25+G30</f>
        <v>2517340</v>
      </c>
      <c r="H17" s="15">
        <f>H25+H30</f>
        <v>881191</v>
      </c>
      <c r="I17" s="74">
        <f t="shared" si="9"/>
        <v>35.00484638547038</v>
      </c>
      <c r="J17" s="77">
        <f>J25+J30</f>
        <v>3083460</v>
      </c>
      <c r="K17" s="15">
        <f>K25+K30</f>
        <v>1357695</v>
      </c>
      <c r="L17" s="74">
        <f t="shared" si="10"/>
        <v>44.031542487984275</v>
      </c>
      <c r="M17" s="77">
        <f>M25+M30</f>
        <v>2610016</v>
      </c>
      <c r="N17" s="15">
        <f>N25+N30</f>
        <v>944037</v>
      </c>
      <c r="O17" s="74">
        <f t="shared" si="3"/>
        <v>36.169778269558499</v>
      </c>
      <c r="P17" s="77">
        <f>P25+P30</f>
        <v>2497468</v>
      </c>
      <c r="Q17" s="15">
        <f>Q25+Q30</f>
        <v>875089</v>
      </c>
      <c r="R17" s="74">
        <f t="shared" si="11"/>
        <v>35.039047547355963</v>
      </c>
      <c r="S17" s="77">
        <f>S25+S30</f>
        <v>2356020</v>
      </c>
      <c r="T17" s="15">
        <f>T25+T30</f>
        <v>785416</v>
      </c>
      <c r="U17" s="74">
        <f t="shared" si="12"/>
        <v>33.336559112401417</v>
      </c>
      <c r="V17" s="77">
        <f>V25+V30</f>
        <v>2597004</v>
      </c>
      <c r="W17" s="15">
        <f>W25+W30</f>
        <v>878112</v>
      </c>
      <c r="X17" s="74">
        <f t="shared" si="13"/>
        <v>33.812500866382955</v>
      </c>
      <c r="Y17" s="77">
        <f>Y25+Y30</f>
        <v>2949923</v>
      </c>
      <c r="Z17" s="15">
        <f>Z25+Z30</f>
        <v>913208</v>
      </c>
      <c r="AA17" s="74">
        <f t="shared" si="14"/>
        <v>30.957011420298091</v>
      </c>
      <c r="AB17" s="49"/>
      <c r="AC17" s="49"/>
      <c r="AD17" s="86"/>
      <c r="AE17" s="49"/>
      <c r="AF17" s="49"/>
      <c r="AG17" s="86"/>
      <c r="AH17" s="49"/>
      <c r="AI17" s="49"/>
    </row>
    <row r="18" spans="1:35" s="33" customFormat="1" ht="20.149999999999999" customHeight="1" x14ac:dyDescent="0.55000000000000004">
      <c r="A18" s="83"/>
      <c r="B18" s="90" t="s">
        <v>19</v>
      </c>
      <c r="C18" s="103" t="s">
        <v>17</v>
      </c>
      <c r="D18" s="77">
        <f>D24+D25</f>
        <v>132808884</v>
      </c>
      <c r="E18" s="15">
        <f>E24+E25</f>
        <v>130344286</v>
      </c>
      <c r="F18" s="74">
        <f t="shared" si="8"/>
        <v>98.144252157107204</v>
      </c>
      <c r="G18" s="77">
        <f>G24+G25</f>
        <v>131289817</v>
      </c>
      <c r="H18" s="15">
        <f>H24+H25</f>
        <v>128570930</v>
      </c>
      <c r="I18" s="74">
        <f t="shared" si="9"/>
        <v>97.929095293049272</v>
      </c>
      <c r="J18" s="77">
        <f>J24+J25</f>
        <v>129783103</v>
      </c>
      <c r="K18" s="15">
        <f>K24+K25</f>
        <v>127098653</v>
      </c>
      <c r="L18" s="74">
        <f t="shared" si="10"/>
        <v>97.931587442473159</v>
      </c>
      <c r="M18" s="77">
        <f>M24+M25</f>
        <v>131218410</v>
      </c>
      <c r="N18" s="15">
        <f>N24+N25</f>
        <v>128111644</v>
      </c>
      <c r="O18" s="74">
        <f t="shared" si="3"/>
        <v>97.632370335839298</v>
      </c>
      <c r="P18" s="77">
        <f>P24+P25</f>
        <v>129314254</v>
      </c>
      <c r="Q18" s="15">
        <f>Q24+Q25</f>
        <v>126419438</v>
      </c>
      <c r="R18" s="74">
        <f t="shared" si="11"/>
        <v>97.761409967999342</v>
      </c>
      <c r="S18" s="77">
        <f>S24+S25</f>
        <v>123866673</v>
      </c>
      <c r="T18" s="15">
        <f>T24+T25</f>
        <v>121050561</v>
      </c>
      <c r="U18" s="74">
        <f t="shared" si="12"/>
        <v>97.72649742517909</v>
      </c>
      <c r="V18" s="77">
        <f>V24+V25</f>
        <v>96656324</v>
      </c>
      <c r="W18" s="15">
        <f>W24+W25</f>
        <v>94003161</v>
      </c>
      <c r="X18" s="74">
        <f t="shared" si="13"/>
        <v>97.255054930497877</v>
      </c>
      <c r="Y18" s="77">
        <f>Y24+Y25</f>
        <v>96024646</v>
      </c>
      <c r="Z18" s="15">
        <f>Z24+Z25</f>
        <v>93089644</v>
      </c>
      <c r="AA18" s="74">
        <f t="shared" si="14"/>
        <v>96.943490945022589</v>
      </c>
      <c r="AB18" s="49"/>
      <c r="AC18" s="49"/>
      <c r="AD18" s="48"/>
      <c r="AE18" s="49"/>
      <c r="AF18" s="49"/>
      <c r="AG18" s="48"/>
      <c r="AH18" s="49"/>
      <c r="AI18" s="49"/>
    </row>
    <row r="19" spans="1:35" s="33" customFormat="1" ht="20.149999999999999" customHeight="1" x14ac:dyDescent="0.55000000000000004">
      <c r="A19" s="83"/>
      <c r="B19" s="84"/>
      <c r="C19" s="103" t="s">
        <v>140</v>
      </c>
      <c r="D19" s="77">
        <f>D20+D21+D22</f>
        <v>129587701</v>
      </c>
      <c r="E19" s="15">
        <f>E20+E21+E22</f>
        <v>128701906</v>
      </c>
      <c r="F19" s="74">
        <f t="shared" si="8"/>
        <v>99.316451335146382</v>
      </c>
      <c r="G19" s="77">
        <f>G20+G21+G22</f>
        <v>127960849</v>
      </c>
      <c r="H19" s="15">
        <f>H20+H21+H22</f>
        <v>126943146</v>
      </c>
      <c r="I19" s="74">
        <f t="shared" si="9"/>
        <v>99.204676267816879</v>
      </c>
      <c r="J19" s="77">
        <f>J20+J21+J22</f>
        <v>126323696</v>
      </c>
      <c r="K19" s="15">
        <f>K20+K21+K22</f>
        <v>125398386</v>
      </c>
      <c r="L19" s="74">
        <f t="shared" si="10"/>
        <v>99.267508765734661</v>
      </c>
      <c r="M19" s="77">
        <f>M20+M21+M22</f>
        <v>127616366</v>
      </c>
      <c r="N19" s="15">
        <f>N20+N21+N22</f>
        <v>126364470</v>
      </c>
      <c r="O19" s="74">
        <f t="shared" si="3"/>
        <v>99.019016103310761</v>
      </c>
      <c r="P19" s="77">
        <f>P20+P21+P22</f>
        <v>126322153</v>
      </c>
      <c r="Q19" s="15">
        <f>Q20+Q21+Q22</f>
        <v>125085583</v>
      </c>
      <c r="R19" s="74">
        <f t="shared" si="11"/>
        <v>99.021098065040107</v>
      </c>
      <c r="S19" s="77">
        <f>S20+S21+S22</f>
        <v>120963845</v>
      </c>
      <c r="T19" s="15">
        <f>T20+T21+T22</f>
        <v>119769788</v>
      </c>
      <c r="U19" s="74">
        <f t="shared" si="12"/>
        <v>99.012881080293042</v>
      </c>
      <c r="V19" s="77">
        <f>V20+V21+V22</f>
        <v>93649040</v>
      </c>
      <c r="W19" s="15">
        <f>W20+W21+W22</f>
        <v>92771891</v>
      </c>
      <c r="X19" s="74">
        <f t="shared" si="13"/>
        <v>99.063365732312903</v>
      </c>
      <c r="Y19" s="77">
        <f>Y20+Y21+Y22</f>
        <v>92837379</v>
      </c>
      <c r="Z19" s="15">
        <f>Z20+Z21+Z22</f>
        <v>91907022</v>
      </c>
      <c r="AA19" s="74">
        <f t="shared" si="14"/>
        <v>98.997863780708414</v>
      </c>
      <c r="AB19" s="49"/>
      <c r="AC19" s="49"/>
      <c r="AD19" s="48"/>
      <c r="AE19" s="49"/>
      <c r="AF19" s="49"/>
      <c r="AG19" s="48"/>
      <c r="AH19" s="49"/>
      <c r="AI19" s="49"/>
    </row>
    <row r="20" spans="1:35" s="33" customFormat="1" ht="20.149999999999999" customHeight="1" x14ac:dyDescent="0.55000000000000004">
      <c r="A20" s="83"/>
      <c r="B20" s="84"/>
      <c r="C20" s="103" t="s">
        <v>148</v>
      </c>
      <c r="D20" s="77">
        <v>25529773</v>
      </c>
      <c r="E20" s="15">
        <v>24711999</v>
      </c>
      <c r="F20" s="74">
        <f t="shared" si="8"/>
        <v>96.796783112799318</v>
      </c>
      <c r="G20" s="77">
        <v>25846097</v>
      </c>
      <c r="H20" s="15">
        <v>24895706</v>
      </c>
      <c r="I20" s="74">
        <f t="shared" si="9"/>
        <v>96.322883876818992</v>
      </c>
      <c r="J20" s="77">
        <v>24376836</v>
      </c>
      <c r="K20" s="15">
        <v>23510112</v>
      </c>
      <c r="L20" s="74">
        <f t="shared" si="10"/>
        <v>96.44447704369837</v>
      </c>
      <c r="M20" s="77">
        <v>24248104</v>
      </c>
      <c r="N20" s="15">
        <v>23114945</v>
      </c>
      <c r="O20" s="74">
        <f t="shared" si="3"/>
        <v>95.326814005746598</v>
      </c>
      <c r="P20" s="77">
        <v>24367717</v>
      </c>
      <c r="Q20" s="15">
        <v>23225046</v>
      </c>
      <c r="R20" s="74">
        <f t="shared" si="11"/>
        <v>95.310717864952224</v>
      </c>
      <c r="S20" s="77">
        <v>24503877</v>
      </c>
      <c r="T20" s="15">
        <v>23364720</v>
      </c>
      <c r="U20" s="74">
        <f t="shared" si="12"/>
        <v>95.35111525412897</v>
      </c>
      <c r="V20" s="77">
        <v>19860751</v>
      </c>
      <c r="W20" s="15">
        <v>19011207</v>
      </c>
      <c r="X20" s="74">
        <f t="shared" si="13"/>
        <v>95.722498106944698</v>
      </c>
      <c r="Y20" s="77">
        <v>20217425</v>
      </c>
      <c r="Z20" s="15">
        <v>19327205</v>
      </c>
      <c r="AA20" s="74">
        <f t="shared" si="14"/>
        <v>95.596768629041534</v>
      </c>
      <c r="AB20" s="49"/>
      <c r="AC20" s="49"/>
      <c r="AD20" s="48"/>
      <c r="AE20" s="49"/>
      <c r="AF20" s="49"/>
      <c r="AG20" s="48"/>
      <c r="AH20" s="49"/>
      <c r="AI20" s="49"/>
    </row>
    <row r="21" spans="1:35" s="33" customFormat="1" ht="20.149999999999999" customHeight="1" x14ac:dyDescent="0.55000000000000004">
      <c r="A21" s="83"/>
      <c r="B21" s="84"/>
      <c r="C21" s="103" t="s">
        <v>149</v>
      </c>
      <c r="D21" s="77">
        <v>98743062</v>
      </c>
      <c r="E21" s="15">
        <v>98675041</v>
      </c>
      <c r="F21" s="74">
        <f t="shared" si="8"/>
        <v>99.931113134814481</v>
      </c>
      <c r="G21" s="77">
        <v>96744040</v>
      </c>
      <c r="H21" s="15">
        <v>96676728</v>
      </c>
      <c r="I21" s="74">
        <f t="shared" si="9"/>
        <v>99.93042258727256</v>
      </c>
      <c r="J21" s="77">
        <v>96543333</v>
      </c>
      <c r="K21" s="15">
        <v>96484747</v>
      </c>
      <c r="L21" s="74">
        <f t="shared" si="10"/>
        <v>99.93931636895114</v>
      </c>
      <c r="M21" s="77">
        <v>98095110</v>
      </c>
      <c r="N21" s="15">
        <v>97976373</v>
      </c>
      <c r="O21" s="74">
        <f t="shared" si="3"/>
        <v>99.878957269123816</v>
      </c>
      <c r="P21" s="77">
        <v>96605694</v>
      </c>
      <c r="Q21" s="15">
        <v>96511795</v>
      </c>
      <c r="R21" s="74">
        <f t="shared" si="11"/>
        <v>99.902801795513213</v>
      </c>
      <c r="S21" s="77">
        <v>91116766</v>
      </c>
      <c r="T21" s="15">
        <v>91061866</v>
      </c>
      <c r="U21" s="74">
        <f t="shared" si="12"/>
        <v>99.93974764205305</v>
      </c>
      <c r="V21" s="77">
        <v>69789377</v>
      </c>
      <c r="W21" s="15">
        <v>69761772</v>
      </c>
      <c r="X21" s="74">
        <f t="shared" si="13"/>
        <v>99.960445269485646</v>
      </c>
      <c r="Y21" s="77">
        <v>68711337</v>
      </c>
      <c r="Z21" s="15">
        <v>68671200</v>
      </c>
      <c r="AA21" s="74">
        <f t="shared" si="14"/>
        <v>99.941586058789682</v>
      </c>
      <c r="AB21" s="49"/>
      <c r="AC21" s="49"/>
      <c r="AD21" s="48"/>
      <c r="AE21" s="49"/>
      <c r="AF21" s="49"/>
      <c r="AG21" s="48"/>
      <c r="AH21" s="49"/>
      <c r="AI21" s="49"/>
    </row>
    <row r="22" spans="1:35" s="33" customFormat="1" ht="20.149999999999999" customHeight="1" x14ac:dyDescent="0.55000000000000004">
      <c r="A22" s="83"/>
      <c r="B22" s="84"/>
      <c r="C22" s="103" t="s">
        <v>150</v>
      </c>
      <c r="D22" s="77">
        <v>5314866</v>
      </c>
      <c r="E22" s="15">
        <v>5314866</v>
      </c>
      <c r="F22" s="74">
        <f t="shared" si="8"/>
        <v>100</v>
      </c>
      <c r="G22" s="77">
        <v>5370712</v>
      </c>
      <c r="H22" s="15">
        <v>5370712</v>
      </c>
      <c r="I22" s="74">
        <f t="shared" si="9"/>
        <v>100</v>
      </c>
      <c r="J22" s="77">
        <v>5403527</v>
      </c>
      <c r="K22" s="15">
        <v>5403527</v>
      </c>
      <c r="L22" s="74">
        <f t="shared" si="10"/>
        <v>100</v>
      </c>
      <c r="M22" s="77">
        <v>5273152</v>
      </c>
      <c r="N22" s="15">
        <v>5273152</v>
      </c>
      <c r="O22" s="74">
        <f t="shared" si="3"/>
        <v>100</v>
      </c>
      <c r="P22" s="77">
        <v>5348742</v>
      </c>
      <c r="Q22" s="15">
        <v>5348742</v>
      </c>
      <c r="R22" s="74">
        <f t="shared" si="11"/>
        <v>100</v>
      </c>
      <c r="S22" s="77">
        <v>5343202</v>
      </c>
      <c r="T22" s="15">
        <v>5343202</v>
      </c>
      <c r="U22" s="74">
        <f t="shared" si="12"/>
        <v>100</v>
      </c>
      <c r="V22" s="77">
        <v>3998912</v>
      </c>
      <c r="W22" s="15">
        <v>3998912</v>
      </c>
      <c r="X22" s="74">
        <f t="shared" si="13"/>
        <v>100</v>
      </c>
      <c r="Y22" s="77">
        <v>3908617</v>
      </c>
      <c r="Z22" s="15">
        <v>3908617</v>
      </c>
      <c r="AA22" s="74">
        <f t="shared" si="14"/>
        <v>100</v>
      </c>
      <c r="AB22" s="49"/>
      <c r="AC22" s="49"/>
      <c r="AD22" s="48"/>
      <c r="AE22" s="49"/>
      <c r="AF22" s="49"/>
      <c r="AG22" s="48"/>
      <c r="AH22" s="49"/>
      <c r="AI22" s="49"/>
    </row>
    <row r="23" spans="1:35" s="33" customFormat="1" ht="20.149999999999999" customHeight="1" x14ac:dyDescent="0.55000000000000004">
      <c r="A23" s="83"/>
      <c r="B23" s="84"/>
      <c r="C23" s="103" t="s">
        <v>142</v>
      </c>
      <c r="D23" s="77">
        <v>765593</v>
      </c>
      <c r="E23" s="15">
        <v>645698</v>
      </c>
      <c r="F23" s="74">
        <f t="shared" si="8"/>
        <v>84.339590356756133</v>
      </c>
      <c r="G23" s="77">
        <v>887564</v>
      </c>
      <c r="H23" s="15">
        <v>773026</v>
      </c>
      <c r="I23" s="74">
        <f t="shared" si="9"/>
        <v>87.095240455899514</v>
      </c>
      <c r="J23" s="77">
        <v>642452</v>
      </c>
      <c r="K23" s="15">
        <v>562755</v>
      </c>
      <c r="L23" s="74">
        <f t="shared" si="10"/>
        <v>87.594870900861082</v>
      </c>
      <c r="M23" s="77">
        <v>1056047</v>
      </c>
      <c r="N23" s="15">
        <v>835159</v>
      </c>
      <c r="O23" s="74">
        <f t="shared" si="3"/>
        <v>79.08350669998589</v>
      </c>
      <c r="P23" s="77">
        <v>551840</v>
      </c>
      <c r="Q23" s="15">
        <v>483890</v>
      </c>
      <c r="R23" s="74">
        <f t="shared" si="11"/>
        <v>87.686648303856188</v>
      </c>
      <c r="S23" s="77">
        <v>613922</v>
      </c>
      <c r="T23" s="15">
        <v>521537</v>
      </c>
      <c r="U23" s="74">
        <f t="shared" si="12"/>
        <v>84.951671384964214</v>
      </c>
      <c r="V23" s="77">
        <v>490296</v>
      </c>
      <c r="W23" s="15">
        <v>386577</v>
      </c>
      <c r="X23" s="74">
        <f t="shared" si="13"/>
        <v>78.845636105536244</v>
      </c>
      <c r="Y23" s="77">
        <v>371216</v>
      </c>
      <c r="Z23" s="15">
        <v>312603</v>
      </c>
      <c r="AA23" s="74">
        <f t="shared" si="14"/>
        <v>84.210540493944237</v>
      </c>
      <c r="AB23" s="49"/>
      <c r="AC23" s="49"/>
      <c r="AD23" s="48"/>
      <c r="AE23" s="49"/>
      <c r="AF23" s="49"/>
      <c r="AG23" s="48"/>
      <c r="AH23" s="49"/>
      <c r="AI23" s="49"/>
    </row>
    <row r="24" spans="1:35" s="33" customFormat="1" ht="20.149999999999999" customHeight="1" x14ac:dyDescent="0.55000000000000004">
      <c r="A24" s="83"/>
      <c r="B24" s="84"/>
      <c r="C24" s="103" t="s">
        <v>136</v>
      </c>
      <c r="D24" s="77">
        <f>D19+D23</f>
        <v>130353294</v>
      </c>
      <c r="E24" s="15">
        <f>E19+E23</f>
        <v>129347604</v>
      </c>
      <c r="F24" s="74">
        <f t="shared" si="8"/>
        <v>99.228489001589793</v>
      </c>
      <c r="G24" s="77">
        <f>G19+G23</f>
        <v>128848413</v>
      </c>
      <c r="H24" s="15">
        <f>H19+H23</f>
        <v>127716172</v>
      </c>
      <c r="I24" s="74">
        <f t="shared" si="9"/>
        <v>99.121261198614846</v>
      </c>
      <c r="J24" s="77">
        <f>J19+J23</f>
        <v>126966148</v>
      </c>
      <c r="K24" s="15">
        <f>K19+K23</f>
        <v>125961141</v>
      </c>
      <c r="L24" s="74">
        <f t="shared" si="10"/>
        <v>99.208444915569146</v>
      </c>
      <c r="M24" s="77">
        <f>M19+M23</f>
        <v>128672413</v>
      </c>
      <c r="N24" s="15">
        <f>N19+N23</f>
        <v>127199629</v>
      </c>
      <c r="O24" s="74">
        <f t="shared" si="3"/>
        <v>98.855400341330352</v>
      </c>
      <c r="P24" s="77">
        <f>P19+P23</f>
        <v>126873993</v>
      </c>
      <c r="Q24" s="15">
        <f>Q19+Q23</f>
        <v>125569473</v>
      </c>
      <c r="R24" s="74">
        <f t="shared" si="11"/>
        <v>98.971798735774001</v>
      </c>
      <c r="S24" s="77">
        <f>S19+S23</f>
        <v>121577767</v>
      </c>
      <c r="T24" s="15">
        <f>T19+T23</f>
        <v>120291325</v>
      </c>
      <c r="U24" s="74">
        <f t="shared" si="12"/>
        <v>98.941877259515707</v>
      </c>
      <c r="V24" s="77">
        <f>V19+V23</f>
        <v>94139336</v>
      </c>
      <c r="W24" s="15">
        <f>W19+W23</f>
        <v>93158468</v>
      </c>
      <c r="X24" s="74">
        <f t="shared" si="13"/>
        <v>98.958067858052459</v>
      </c>
      <c r="Y24" s="77">
        <f>Y19+Y23</f>
        <v>93208595</v>
      </c>
      <c r="Z24" s="15">
        <f>Z19+Z23</f>
        <v>92219625</v>
      </c>
      <c r="AA24" s="74">
        <f t="shared" si="14"/>
        <v>98.938971239723116</v>
      </c>
      <c r="AB24" s="49"/>
      <c r="AC24" s="49"/>
      <c r="AD24" s="48"/>
      <c r="AE24" s="49"/>
      <c r="AF24" s="49"/>
      <c r="AG24" s="48"/>
      <c r="AH24" s="49"/>
      <c r="AI24" s="49"/>
    </row>
    <row r="25" spans="1:35" s="33" customFormat="1" ht="20.149999999999999" customHeight="1" x14ac:dyDescent="0.55000000000000004">
      <c r="A25" s="83"/>
      <c r="B25" s="84"/>
      <c r="C25" s="104" t="s">
        <v>138</v>
      </c>
      <c r="D25" s="77">
        <v>2455590</v>
      </c>
      <c r="E25" s="15">
        <v>996682</v>
      </c>
      <c r="F25" s="74">
        <f t="shared" si="8"/>
        <v>40.58829039049678</v>
      </c>
      <c r="G25" s="77">
        <v>2441404</v>
      </c>
      <c r="H25" s="15">
        <v>854758</v>
      </c>
      <c r="I25" s="74">
        <f t="shared" si="9"/>
        <v>35.010919946063822</v>
      </c>
      <c r="J25" s="77">
        <v>2816955</v>
      </c>
      <c r="K25" s="15">
        <v>1137512</v>
      </c>
      <c r="L25" s="74">
        <f t="shared" si="10"/>
        <v>40.380907753229991</v>
      </c>
      <c r="M25" s="77">
        <v>2545997</v>
      </c>
      <c r="N25" s="15">
        <v>912015</v>
      </c>
      <c r="O25" s="74">
        <f t="shared" si="3"/>
        <v>35.821526891037188</v>
      </c>
      <c r="P25" s="77">
        <v>2440261</v>
      </c>
      <c r="Q25" s="15">
        <v>849965</v>
      </c>
      <c r="R25" s="74">
        <f t="shared" si="11"/>
        <v>34.830905382661939</v>
      </c>
      <c r="S25" s="77">
        <v>2288906</v>
      </c>
      <c r="T25" s="15">
        <v>759236</v>
      </c>
      <c r="U25" s="74">
        <f t="shared" si="12"/>
        <v>33.170256882545637</v>
      </c>
      <c r="V25" s="77">
        <v>2516988</v>
      </c>
      <c r="W25" s="15">
        <v>844693</v>
      </c>
      <c r="X25" s="74">
        <f t="shared" si="13"/>
        <v>33.559675294439231</v>
      </c>
      <c r="Y25" s="77">
        <v>2816051</v>
      </c>
      <c r="Z25" s="15">
        <v>870019</v>
      </c>
      <c r="AA25" s="74">
        <f t="shared" si="14"/>
        <v>30.89500154649188</v>
      </c>
      <c r="AB25" s="49"/>
      <c r="AC25" s="49"/>
      <c r="AD25" s="48"/>
      <c r="AE25" s="49"/>
      <c r="AF25" s="49"/>
      <c r="AG25" s="48"/>
      <c r="AH25" s="49"/>
      <c r="AI25" s="49"/>
    </row>
    <row r="26" spans="1:35" s="33" customFormat="1" ht="20.149999999999999" customHeight="1" x14ac:dyDescent="0.55000000000000004">
      <c r="A26" s="83"/>
      <c r="B26" s="90" t="s">
        <v>20</v>
      </c>
      <c r="C26" s="103" t="s">
        <v>17</v>
      </c>
      <c r="D26" s="73">
        <f>D29+D30</f>
        <v>23349199</v>
      </c>
      <c r="E26" s="13">
        <f>E29+E30</f>
        <v>23276281</v>
      </c>
      <c r="F26" s="74">
        <f t="shared" si="8"/>
        <v>99.687706631820646</v>
      </c>
      <c r="G26" s="73">
        <f>G29+G30</f>
        <v>22862962</v>
      </c>
      <c r="H26" s="13">
        <f>H29+H30</f>
        <v>22785825</v>
      </c>
      <c r="I26" s="74">
        <f t="shared" si="9"/>
        <v>99.66261151988968</v>
      </c>
      <c r="J26" s="73">
        <f>J29+J30</f>
        <v>21688264</v>
      </c>
      <c r="K26" s="13">
        <f>K29+K30</f>
        <v>21583056</v>
      </c>
      <c r="L26" s="74">
        <f t="shared" si="10"/>
        <v>99.514908154935782</v>
      </c>
      <c r="M26" s="73">
        <f>M29+M30</f>
        <v>21553415</v>
      </c>
      <c r="N26" s="13">
        <f>N29+N30</f>
        <v>21251745</v>
      </c>
      <c r="O26" s="74">
        <f t="shared" si="3"/>
        <v>98.600361010076597</v>
      </c>
      <c r="P26" s="73">
        <f>P29+P30</f>
        <v>26328970</v>
      </c>
      <c r="Q26" s="13">
        <f>Q29+Q30</f>
        <v>26238779</v>
      </c>
      <c r="R26" s="74">
        <f t="shared" si="11"/>
        <v>99.657445771710783</v>
      </c>
      <c r="S26" s="73">
        <f>S29+S30</f>
        <v>25521853</v>
      </c>
      <c r="T26" s="13">
        <f>T29+T30</f>
        <v>25443905</v>
      </c>
      <c r="U26" s="74">
        <f t="shared" si="12"/>
        <v>99.694583304746715</v>
      </c>
      <c r="V26" s="73">
        <f>V29+V30</f>
        <v>25220248</v>
      </c>
      <c r="W26" s="13">
        <f>W29+W30</f>
        <v>25137946</v>
      </c>
      <c r="X26" s="74">
        <f t="shared" si="13"/>
        <v>99.673666967906101</v>
      </c>
      <c r="Y26" s="73">
        <f>Y29+Y30</f>
        <v>26053407</v>
      </c>
      <c r="Z26" s="13">
        <f>Z29+Z30</f>
        <v>25925168</v>
      </c>
      <c r="AA26" s="74">
        <f t="shared" si="14"/>
        <v>99.507784145083207</v>
      </c>
      <c r="AB26" s="49"/>
      <c r="AC26" s="49"/>
      <c r="AD26" s="48"/>
      <c r="AE26" s="49"/>
      <c r="AF26" s="49"/>
      <c r="AG26" s="48"/>
      <c r="AH26" s="49"/>
      <c r="AI26" s="49"/>
    </row>
    <row r="27" spans="1:35" s="33" customFormat="1" ht="20.149999999999999" customHeight="1" x14ac:dyDescent="0.55000000000000004">
      <c r="A27" s="83"/>
      <c r="B27" s="84"/>
      <c r="C27" s="103" t="s">
        <v>140</v>
      </c>
      <c r="D27" s="77">
        <v>22715325</v>
      </c>
      <c r="E27" s="15">
        <v>22691592</v>
      </c>
      <c r="F27" s="74">
        <f t="shared" si="8"/>
        <v>99.895519874798183</v>
      </c>
      <c r="G27" s="77">
        <v>22014574</v>
      </c>
      <c r="H27" s="15">
        <v>21992576</v>
      </c>
      <c r="I27" s="74">
        <f t="shared" si="9"/>
        <v>99.900075286489766</v>
      </c>
      <c r="J27" s="77">
        <v>20788443</v>
      </c>
      <c r="K27" s="15">
        <v>20768156</v>
      </c>
      <c r="L27" s="74">
        <f t="shared" si="10"/>
        <v>99.902412123890187</v>
      </c>
      <c r="M27" s="77">
        <v>20845922</v>
      </c>
      <c r="N27" s="15">
        <v>20624021</v>
      </c>
      <c r="O27" s="74">
        <f t="shared" si="3"/>
        <v>98.935518419381978</v>
      </c>
      <c r="P27" s="77">
        <v>25602677</v>
      </c>
      <c r="Q27" s="15">
        <v>25567932</v>
      </c>
      <c r="R27" s="74">
        <f t="shared" si="11"/>
        <v>99.864291534826606</v>
      </c>
      <c r="S27" s="77">
        <v>24853319</v>
      </c>
      <c r="T27" s="15">
        <v>24830684</v>
      </c>
      <c r="U27" s="74">
        <f t="shared" si="12"/>
        <v>99.908925644900791</v>
      </c>
      <c r="V27" s="77">
        <v>24440766</v>
      </c>
      <c r="W27" s="15">
        <v>24416321</v>
      </c>
      <c r="X27" s="74">
        <f t="shared" si="13"/>
        <v>99.899982676484029</v>
      </c>
      <c r="Y27" s="77">
        <v>24893219</v>
      </c>
      <c r="Z27" s="15">
        <v>24866399</v>
      </c>
      <c r="AA27" s="74">
        <f t="shared" si="14"/>
        <v>99.892259815815706</v>
      </c>
      <c r="AB27" s="49"/>
      <c r="AC27" s="49"/>
      <c r="AD27" s="48"/>
      <c r="AE27" s="49"/>
      <c r="AF27" s="49"/>
      <c r="AG27" s="48"/>
      <c r="AH27" s="49"/>
      <c r="AI27" s="49"/>
    </row>
    <row r="28" spans="1:35" s="33" customFormat="1" ht="20.149999999999999" customHeight="1" x14ac:dyDescent="0.55000000000000004">
      <c r="A28" s="83"/>
      <c r="B28" s="84"/>
      <c r="C28" s="103" t="s">
        <v>142</v>
      </c>
      <c r="D28" s="77">
        <v>577502</v>
      </c>
      <c r="E28" s="15">
        <v>567185</v>
      </c>
      <c r="F28" s="74">
        <f t="shared" si="8"/>
        <v>98.213512680475574</v>
      </c>
      <c r="G28" s="77">
        <v>772452</v>
      </c>
      <c r="H28" s="15">
        <v>766816</v>
      </c>
      <c r="I28" s="74">
        <f t="shared" si="9"/>
        <v>99.270375376075151</v>
      </c>
      <c r="J28" s="77">
        <v>633316</v>
      </c>
      <c r="K28" s="15">
        <v>594717</v>
      </c>
      <c r="L28" s="74">
        <f t="shared" si="10"/>
        <v>93.90525424906366</v>
      </c>
      <c r="M28" s="77">
        <v>643474</v>
      </c>
      <c r="N28" s="15">
        <v>595702</v>
      </c>
      <c r="O28" s="74">
        <f t="shared" si="3"/>
        <v>92.575923813549579</v>
      </c>
      <c r="P28" s="77">
        <v>669086</v>
      </c>
      <c r="Q28" s="15">
        <v>645723</v>
      </c>
      <c r="R28" s="74">
        <f t="shared" si="11"/>
        <v>96.508221663582859</v>
      </c>
      <c r="S28" s="77">
        <v>601420</v>
      </c>
      <c r="T28" s="15">
        <v>587041</v>
      </c>
      <c r="U28" s="74">
        <f t="shared" si="12"/>
        <v>97.609158325296789</v>
      </c>
      <c r="V28" s="77">
        <v>699466</v>
      </c>
      <c r="W28" s="15">
        <v>688206</v>
      </c>
      <c r="X28" s="74">
        <f t="shared" si="13"/>
        <v>98.390200524400043</v>
      </c>
      <c r="Y28" s="77">
        <v>1026316</v>
      </c>
      <c r="Z28" s="15">
        <v>1015580</v>
      </c>
      <c r="AA28" s="74">
        <f t="shared" si="14"/>
        <v>98.953928419706997</v>
      </c>
      <c r="AB28" s="49"/>
      <c r="AC28" s="49"/>
      <c r="AD28" s="48"/>
      <c r="AE28" s="49"/>
      <c r="AF28" s="49"/>
      <c r="AG28" s="48"/>
      <c r="AH28" s="49"/>
      <c r="AI28" s="49"/>
    </row>
    <row r="29" spans="1:35" s="33" customFormat="1" ht="20.149999999999999" customHeight="1" x14ac:dyDescent="0.55000000000000004">
      <c r="A29" s="83"/>
      <c r="B29" s="84"/>
      <c r="C29" s="103" t="s">
        <v>136</v>
      </c>
      <c r="D29" s="77">
        <f>D27+D28</f>
        <v>23292827</v>
      </c>
      <c r="E29" s="15">
        <f>E27+E28</f>
        <v>23258777</v>
      </c>
      <c r="F29" s="74">
        <f t="shared" si="8"/>
        <v>99.853817658114224</v>
      </c>
      <c r="G29" s="77">
        <f>G27+G28</f>
        <v>22787026</v>
      </c>
      <c r="H29" s="15">
        <f>H27+H28</f>
        <v>22759392</v>
      </c>
      <c r="I29" s="74">
        <f t="shared" si="9"/>
        <v>99.87872923829552</v>
      </c>
      <c r="J29" s="77">
        <f>J27+J28</f>
        <v>21421759</v>
      </c>
      <c r="K29" s="15">
        <f>K27+K28</f>
        <v>21362873</v>
      </c>
      <c r="L29" s="74">
        <f t="shared" si="10"/>
        <v>99.725111275876088</v>
      </c>
      <c r="M29" s="77">
        <f>M27+M28</f>
        <v>21489396</v>
      </c>
      <c r="N29" s="15">
        <f>N27+N28</f>
        <v>21219723</v>
      </c>
      <c r="O29" s="74">
        <f t="shared" si="3"/>
        <v>98.745088042493151</v>
      </c>
      <c r="P29" s="77">
        <f>P27+P28</f>
        <v>26271763</v>
      </c>
      <c r="Q29" s="15">
        <f>Q27+Q28</f>
        <v>26213655</v>
      </c>
      <c r="R29" s="74">
        <f t="shared" si="11"/>
        <v>99.778819563803154</v>
      </c>
      <c r="S29" s="77">
        <f>S27+S28</f>
        <v>25454739</v>
      </c>
      <c r="T29" s="15">
        <f>T27+T28</f>
        <v>25417725</v>
      </c>
      <c r="U29" s="74">
        <f t="shared" si="12"/>
        <v>99.854588962786067</v>
      </c>
      <c r="V29" s="77">
        <f>V27+V28</f>
        <v>25140232</v>
      </c>
      <c r="W29" s="15">
        <f>W27+W28</f>
        <v>25104527</v>
      </c>
      <c r="X29" s="74">
        <f t="shared" si="13"/>
        <v>99.85797664874373</v>
      </c>
      <c r="Y29" s="77">
        <f>Y27+Y28</f>
        <v>25919535</v>
      </c>
      <c r="Z29" s="15">
        <f>Z27+Z28</f>
        <v>25881979</v>
      </c>
      <c r="AA29" s="74">
        <f t="shared" si="14"/>
        <v>99.855105425309517</v>
      </c>
      <c r="AB29" s="49"/>
      <c r="AC29" s="49"/>
      <c r="AD29" s="48"/>
      <c r="AE29" s="49"/>
      <c r="AF29" s="49"/>
      <c r="AG29" s="48"/>
      <c r="AH29" s="49"/>
      <c r="AI29" s="49"/>
    </row>
    <row r="30" spans="1:35" s="33" customFormat="1" ht="20.149999999999999" customHeight="1" x14ac:dyDescent="0.55000000000000004">
      <c r="A30" s="87"/>
      <c r="B30" s="88"/>
      <c r="C30" s="104" t="s">
        <v>138</v>
      </c>
      <c r="D30" s="78">
        <v>56372</v>
      </c>
      <c r="E30" s="18">
        <v>17504</v>
      </c>
      <c r="F30" s="76">
        <f t="shared" si="8"/>
        <v>31.050876321578087</v>
      </c>
      <c r="G30" s="78">
        <v>75936</v>
      </c>
      <c r="H30" s="18">
        <v>26433</v>
      </c>
      <c r="I30" s="76">
        <f t="shared" si="9"/>
        <v>34.809576485461442</v>
      </c>
      <c r="J30" s="78">
        <v>266505</v>
      </c>
      <c r="K30" s="18">
        <v>220183</v>
      </c>
      <c r="L30" s="76">
        <f t="shared" si="10"/>
        <v>82.618712594510427</v>
      </c>
      <c r="M30" s="78">
        <v>64019</v>
      </c>
      <c r="N30" s="18">
        <v>32022</v>
      </c>
      <c r="O30" s="76">
        <f t="shared" si="3"/>
        <v>50.019525453381029</v>
      </c>
      <c r="P30" s="78">
        <v>57207</v>
      </c>
      <c r="Q30" s="18">
        <v>25124</v>
      </c>
      <c r="R30" s="76">
        <f t="shared" si="11"/>
        <v>43.917702379079479</v>
      </c>
      <c r="S30" s="78">
        <v>67114</v>
      </c>
      <c r="T30" s="18">
        <v>26180</v>
      </c>
      <c r="U30" s="76">
        <f t="shared" si="12"/>
        <v>39.00825461155646</v>
      </c>
      <c r="V30" s="78">
        <v>80016</v>
      </c>
      <c r="W30" s="18">
        <v>33419</v>
      </c>
      <c r="X30" s="76">
        <f t="shared" si="13"/>
        <v>41.765396920615878</v>
      </c>
      <c r="Y30" s="78">
        <v>133872</v>
      </c>
      <c r="Z30" s="18">
        <v>43189</v>
      </c>
      <c r="AA30" s="76">
        <f t="shared" si="14"/>
        <v>32.261413887892914</v>
      </c>
      <c r="AB30" s="49"/>
      <c r="AC30" s="49"/>
      <c r="AD30" s="48"/>
      <c r="AE30" s="49"/>
      <c r="AF30" s="49"/>
      <c r="AG30" s="48"/>
      <c r="AH30" s="49"/>
      <c r="AI30" s="49"/>
    </row>
    <row r="31" spans="1:35" s="33" customFormat="1" ht="20.149999999999999" customHeight="1" x14ac:dyDescent="0.55000000000000004">
      <c r="A31" s="190" t="s">
        <v>21</v>
      </c>
      <c r="B31" s="191"/>
      <c r="C31" s="105" t="s">
        <v>17</v>
      </c>
      <c r="D31" s="98">
        <f>D34+D35</f>
        <v>122319748</v>
      </c>
      <c r="E31" s="101">
        <f>E34+E35</f>
        <v>121312828</v>
      </c>
      <c r="F31" s="100">
        <f t="shared" si="8"/>
        <v>99.176813215802241</v>
      </c>
      <c r="G31" s="98">
        <f>G34+G35</f>
        <v>118388056</v>
      </c>
      <c r="H31" s="101">
        <f>H34+H35</f>
        <v>117298833</v>
      </c>
      <c r="I31" s="100">
        <f t="shared" si="9"/>
        <v>99.079955329277468</v>
      </c>
      <c r="J31" s="98">
        <f>J34+J35</f>
        <v>114178885</v>
      </c>
      <c r="K31" s="101">
        <f>K34+K35</f>
        <v>112994809</v>
      </c>
      <c r="L31" s="100">
        <f t="shared" si="10"/>
        <v>98.96296412423365</v>
      </c>
      <c r="M31" s="98">
        <f>M34+M35</f>
        <v>116346929</v>
      </c>
      <c r="N31" s="101">
        <f>N34+N35</f>
        <v>113188904</v>
      </c>
      <c r="O31" s="100">
        <f t="shared" si="3"/>
        <v>97.285682546893867</v>
      </c>
      <c r="P31" s="98">
        <f>P34+P35</f>
        <v>114791147</v>
      </c>
      <c r="Q31" s="101">
        <f>Q34+Q35</f>
        <v>113266608</v>
      </c>
      <c r="R31" s="100">
        <f t="shared" si="11"/>
        <v>98.671901936827936</v>
      </c>
      <c r="S31" s="98">
        <f>S34+S35</f>
        <v>113097610</v>
      </c>
      <c r="T31" s="101">
        <f>T34+T35</f>
        <v>111522774</v>
      </c>
      <c r="U31" s="100">
        <f t="shared" si="12"/>
        <v>98.607542635074253</v>
      </c>
      <c r="V31" s="98">
        <f>V34+V35</f>
        <v>113409463</v>
      </c>
      <c r="W31" s="101">
        <f>W34+W35</f>
        <v>111590365</v>
      </c>
      <c r="X31" s="100">
        <f t="shared" si="13"/>
        <v>98.395990994155397</v>
      </c>
      <c r="Y31" s="98">
        <f>Y34+Y35</f>
        <v>112477559</v>
      </c>
      <c r="Z31" s="101">
        <f>Z34+Z35</f>
        <v>110333388</v>
      </c>
      <c r="AA31" s="100">
        <f t="shared" si="14"/>
        <v>98.093689959967918</v>
      </c>
      <c r="AB31" s="49"/>
      <c r="AC31" s="49"/>
      <c r="AD31" s="48"/>
      <c r="AE31" s="49"/>
      <c r="AF31" s="49"/>
      <c r="AG31" s="48"/>
      <c r="AH31" s="49"/>
      <c r="AI31" s="49"/>
    </row>
    <row r="32" spans="1:35" s="33" customFormat="1" ht="20.149999999999999" customHeight="1" x14ac:dyDescent="0.55000000000000004">
      <c r="A32" s="83"/>
      <c r="B32" s="84"/>
      <c r="C32" s="103" t="s">
        <v>140</v>
      </c>
      <c r="D32" s="77">
        <v>120752918</v>
      </c>
      <c r="E32" s="15">
        <v>120302223</v>
      </c>
      <c r="F32" s="74">
        <f t="shared" si="8"/>
        <v>99.626762642704833</v>
      </c>
      <c r="G32" s="77">
        <v>117029018</v>
      </c>
      <c r="H32" s="15">
        <v>116526644</v>
      </c>
      <c r="I32" s="74">
        <f t="shared" si="9"/>
        <v>99.570726979867501</v>
      </c>
      <c r="J32" s="77">
        <v>110939596</v>
      </c>
      <c r="K32" s="15">
        <v>110458166</v>
      </c>
      <c r="L32" s="74">
        <f t="shared" si="10"/>
        <v>99.566043128550788</v>
      </c>
      <c r="M32" s="77">
        <v>114746962</v>
      </c>
      <c r="N32" s="15">
        <v>112378599</v>
      </c>
      <c r="O32" s="74">
        <f t="shared" si="3"/>
        <v>97.936012458438768</v>
      </c>
      <c r="P32" s="77">
        <v>113128936</v>
      </c>
      <c r="Q32" s="15">
        <v>112450503</v>
      </c>
      <c r="R32" s="74">
        <f t="shared" si="11"/>
        <v>99.40030108654075</v>
      </c>
      <c r="S32" s="77">
        <v>111106440</v>
      </c>
      <c r="T32" s="15">
        <v>110554477</v>
      </c>
      <c r="U32" s="74">
        <f t="shared" si="12"/>
        <v>99.50321241504993</v>
      </c>
      <c r="V32" s="77">
        <v>111124473</v>
      </c>
      <c r="W32" s="15">
        <v>110515148</v>
      </c>
      <c r="X32" s="74">
        <f t="shared" si="13"/>
        <v>99.451673440107115</v>
      </c>
      <c r="Y32" s="77">
        <v>109967621</v>
      </c>
      <c r="Z32" s="15">
        <v>109268176</v>
      </c>
      <c r="AA32" s="74">
        <f t="shared" si="14"/>
        <v>99.36395368596726</v>
      </c>
    </row>
    <row r="33" spans="1:27" s="33" customFormat="1" ht="20.149999999999999" customHeight="1" x14ac:dyDescent="0.55000000000000004">
      <c r="A33" s="83"/>
      <c r="B33" s="84"/>
      <c r="C33" s="103" t="s">
        <v>142</v>
      </c>
      <c r="D33" s="77">
        <v>550005</v>
      </c>
      <c r="E33" s="15">
        <v>540523</v>
      </c>
      <c r="F33" s="74">
        <f t="shared" si="8"/>
        <v>98.276015672584791</v>
      </c>
      <c r="G33" s="77">
        <v>249173</v>
      </c>
      <c r="H33" s="15">
        <v>239231</v>
      </c>
      <c r="I33" s="74">
        <f t="shared" si="9"/>
        <v>96.010001083584498</v>
      </c>
      <c r="J33" s="77">
        <v>274119</v>
      </c>
      <c r="K33" s="15">
        <v>263719</v>
      </c>
      <c r="L33" s="74">
        <f t="shared" si="10"/>
        <v>96.206027309307274</v>
      </c>
      <c r="M33" s="77">
        <v>186067</v>
      </c>
      <c r="N33" s="15">
        <v>174123</v>
      </c>
      <c r="O33" s="74">
        <f t="shared" si="3"/>
        <v>93.580806913638639</v>
      </c>
      <c r="P33" s="77">
        <v>281642</v>
      </c>
      <c r="Q33" s="15">
        <v>273719</v>
      </c>
      <c r="R33" s="74">
        <f t="shared" si="11"/>
        <v>97.186854233388488</v>
      </c>
      <c r="S33" s="77">
        <v>315236</v>
      </c>
      <c r="T33" s="15">
        <v>303073</v>
      </c>
      <c r="U33" s="74">
        <f t="shared" si="12"/>
        <v>96.141620880863869</v>
      </c>
      <c r="V33" s="77">
        <v>363037</v>
      </c>
      <c r="W33" s="15">
        <v>353366</v>
      </c>
      <c r="X33" s="74">
        <f t="shared" si="13"/>
        <v>97.336084200783944</v>
      </c>
      <c r="Y33" s="77">
        <v>259264</v>
      </c>
      <c r="Z33" s="15">
        <v>244773</v>
      </c>
      <c r="AA33" s="74">
        <f t="shared" si="14"/>
        <v>94.410716489755615</v>
      </c>
    </row>
    <row r="34" spans="1:27" s="33" customFormat="1" ht="20.149999999999999" customHeight="1" x14ac:dyDescent="0.55000000000000004">
      <c r="A34" s="83"/>
      <c r="B34" s="84"/>
      <c r="C34" s="103" t="s">
        <v>136</v>
      </c>
      <c r="D34" s="77">
        <f>D32+D33</f>
        <v>121302923</v>
      </c>
      <c r="E34" s="15">
        <f>E32+E33</f>
        <v>120842746</v>
      </c>
      <c r="F34" s="74">
        <f t="shared" si="8"/>
        <v>99.620638160549518</v>
      </c>
      <c r="G34" s="77">
        <f>G32+G33</f>
        <v>117278191</v>
      </c>
      <c r="H34" s="15">
        <f>H32+H33</f>
        <v>116765875</v>
      </c>
      <c r="I34" s="74">
        <f t="shared" si="9"/>
        <v>99.563161747609158</v>
      </c>
      <c r="J34" s="77">
        <f>J32+J33</f>
        <v>111213715</v>
      </c>
      <c r="K34" s="15">
        <f>K32+K33</f>
        <v>110721885</v>
      </c>
      <c r="L34" s="74">
        <f t="shared" si="10"/>
        <v>99.557761378621336</v>
      </c>
      <c r="M34" s="77">
        <f>M32+M33</f>
        <v>114933029</v>
      </c>
      <c r="N34" s="15">
        <f>N32+N33</f>
        <v>112552722</v>
      </c>
      <c r="O34" s="74">
        <f t="shared" si="3"/>
        <v>97.928961743451481</v>
      </c>
      <c r="P34" s="77">
        <f>P32+P33</f>
        <v>113410578</v>
      </c>
      <c r="Q34" s="15">
        <f>Q32+Q33</f>
        <v>112724222</v>
      </c>
      <c r="R34" s="74">
        <f t="shared" si="11"/>
        <v>99.394804248330345</v>
      </c>
      <c r="S34" s="77">
        <f>S32+S33</f>
        <v>111421676</v>
      </c>
      <c r="T34" s="15">
        <f>T32+T33</f>
        <v>110857550</v>
      </c>
      <c r="U34" s="74">
        <f t="shared" si="12"/>
        <v>99.49370174614856</v>
      </c>
      <c r="V34" s="77">
        <f>V32+V33</f>
        <v>111487510</v>
      </c>
      <c r="W34" s="15">
        <f>W32+W33</f>
        <v>110868514</v>
      </c>
      <c r="X34" s="74">
        <f t="shared" si="13"/>
        <v>99.444784442669857</v>
      </c>
      <c r="Y34" s="77">
        <f>Y32+Y33</f>
        <v>110226885</v>
      </c>
      <c r="Z34" s="15">
        <f>Z32+Z33</f>
        <v>109512949</v>
      </c>
      <c r="AA34" s="74">
        <f t="shared" si="14"/>
        <v>99.352303206245921</v>
      </c>
    </row>
    <row r="35" spans="1:27" s="33" customFormat="1" ht="20.149999999999999" customHeight="1" x14ac:dyDescent="0.55000000000000004">
      <c r="A35" s="83"/>
      <c r="B35" s="84"/>
      <c r="C35" s="104" t="s">
        <v>138</v>
      </c>
      <c r="D35" s="77">
        <v>1016825</v>
      </c>
      <c r="E35" s="15">
        <v>470082</v>
      </c>
      <c r="F35" s="74">
        <f t="shared" si="8"/>
        <v>46.230373958154061</v>
      </c>
      <c r="G35" s="77">
        <v>1109865</v>
      </c>
      <c r="H35" s="15">
        <v>532958</v>
      </c>
      <c r="I35" s="74">
        <f t="shared" si="9"/>
        <v>48.020074513566961</v>
      </c>
      <c r="J35" s="77">
        <v>2965170</v>
      </c>
      <c r="K35" s="15">
        <v>2272924</v>
      </c>
      <c r="L35" s="74">
        <f t="shared" si="10"/>
        <v>76.654087286732292</v>
      </c>
      <c r="M35" s="77">
        <v>1413900</v>
      </c>
      <c r="N35" s="15">
        <v>636182</v>
      </c>
      <c r="O35" s="74">
        <f t="shared" si="3"/>
        <v>44.99483697574086</v>
      </c>
      <c r="P35" s="77">
        <v>1380569</v>
      </c>
      <c r="Q35" s="15">
        <v>542386</v>
      </c>
      <c r="R35" s="74">
        <f t="shared" si="11"/>
        <v>39.287134507583467</v>
      </c>
      <c r="S35" s="77">
        <v>1675934</v>
      </c>
      <c r="T35" s="15">
        <v>665224</v>
      </c>
      <c r="U35" s="74">
        <f t="shared" si="12"/>
        <v>39.692732530039962</v>
      </c>
      <c r="V35" s="77">
        <v>1921953</v>
      </c>
      <c r="W35" s="15">
        <v>721851</v>
      </c>
      <c r="X35" s="74">
        <f t="shared" si="13"/>
        <v>37.558202515878378</v>
      </c>
      <c r="Y35" s="77">
        <v>2250674</v>
      </c>
      <c r="Z35" s="15">
        <v>820439</v>
      </c>
      <c r="AA35" s="74">
        <f t="shared" si="14"/>
        <v>36.453035846150975</v>
      </c>
    </row>
    <row r="36" spans="1:27" s="33" customFormat="1" ht="20.149999999999999" customHeight="1" x14ac:dyDescent="0.55000000000000004">
      <c r="A36" s="83"/>
      <c r="B36" s="90" t="s">
        <v>22</v>
      </c>
      <c r="C36" s="103" t="s">
        <v>17</v>
      </c>
      <c r="D36" s="77">
        <f>D37+D38+D39+D40</f>
        <v>122319748</v>
      </c>
      <c r="E36" s="15">
        <f>E37+E38+E39+E40</f>
        <v>121312828</v>
      </c>
      <c r="F36" s="74">
        <f t="shared" si="8"/>
        <v>99.176813215802241</v>
      </c>
      <c r="G36" s="77">
        <f>G37+G38+G39+G40</f>
        <v>118388056</v>
      </c>
      <c r="H36" s="15">
        <f>H37+H38+H39+H40</f>
        <v>117298834</v>
      </c>
      <c r="I36" s="74">
        <f t="shared" si="9"/>
        <v>99.079956173957271</v>
      </c>
      <c r="J36" s="77">
        <f>J37+J38+J39+J40</f>
        <v>114178885</v>
      </c>
      <c r="K36" s="15">
        <f>K37+K38+K39+K40</f>
        <v>112994809</v>
      </c>
      <c r="L36" s="74">
        <f t="shared" si="10"/>
        <v>98.96296412423365</v>
      </c>
      <c r="M36" s="77">
        <f>M37+M38+M39+M40</f>
        <v>116346929</v>
      </c>
      <c r="N36" s="15">
        <f>N37+N38+N39+N40</f>
        <v>113188904</v>
      </c>
      <c r="O36" s="74">
        <f t="shared" si="3"/>
        <v>97.285682546893867</v>
      </c>
      <c r="P36" s="77">
        <f>P37+P38+P39+P40</f>
        <v>114791147</v>
      </c>
      <c r="Q36" s="15">
        <f>Q37+Q38+Q39+Q40</f>
        <v>113266608</v>
      </c>
      <c r="R36" s="74">
        <f t="shared" si="11"/>
        <v>98.671901936827936</v>
      </c>
      <c r="S36" s="77">
        <f>S37+S38+S39+S40</f>
        <v>113097610</v>
      </c>
      <c r="T36" s="15">
        <f>T37+T38+T39+T40</f>
        <v>111522774</v>
      </c>
      <c r="U36" s="74">
        <f t="shared" si="12"/>
        <v>98.607542635074253</v>
      </c>
      <c r="V36" s="77">
        <f>V37+V38+V39+V40</f>
        <v>113409463</v>
      </c>
      <c r="W36" s="15">
        <f>W37+W38+W39+W40</f>
        <v>111590365</v>
      </c>
      <c r="X36" s="74">
        <f t="shared" si="13"/>
        <v>98.395990994155397</v>
      </c>
      <c r="Y36" s="77">
        <f>Y37+Y38+Y39+Y40</f>
        <v>112477559</v>
      </c>
      <c r="Z36" s="15">
        <f>Z37+Z38+Z39+Z40</f>
        <v>110333388</v>
      </c>
      <c r="AA36" s="74">
        <f t="shared" si="14"/>
        <v>98.093689959967918</v>
      </c>
    </row>
    <row r="37" spans="1:27" s="33" customFormat="1" ht="20.149999999999999" customHeight="1" x14ac:dyDescent="0.55000000000000004">
      <c r="A37" s="83"/>
      <c r="B37" s="84"/>
      <c r="C37" s="103" t="s">
        <v>143</v>
      </c>
      <c r="D37" s="77">
        <v>39844134</v>
      </c>
      <c r="E37" s="15">
        <v>39455676</v>
      </c>
      <c r="F37" s="74">
        <f t="shared" si="8"/>
        <v>99.025055984401618</v>
      </c>
      <c r="G37" s="77">
        <v>38860036</v>
      </c>
      <c r="H37" s="15">
        <v>38441572</v>
      </c>
      <c r="I37" s="74">
        <f t="shared" si="9"/>
        <v>98.923150765995175</v>
      </c>
      <c r="J37" s="77">
        <v>38401325</v>
      </c>
      <c r="K37" s="15">
        <v>37938560</v>
      </c>
      <c r="L37" s="74">
        <f t="shared" si="10"/>
        <v>98.794924393884841</v>
      </c>
      <c r="M37" s="77">
        <v>38242589</v>
      </c>
      <c r="N37" s="15">
        <v>37217065</v>
      </c>
      <c r="O37" s="74">
        <f t="shared" si="3"/>
        <v>97.318371933448333</v>
      </c>
      <c r="P37" s="77">
        <v>38105712</v>
      </c>
      <c r="Q37" s="15">
        <v>37508989</v>
      </c>
      <c r="R37" s="74">
        <f t="shared" si="11"/>
        <v>98.434032672057143</v>
      </c>
      <c r="S37" s="77">
        <v>37996666</v>
      </c>
      <c r="T37" s="15">
        <v>37373513</v>
      </c>
      <c r="U37" s="74">
        <f t="shared" si="12"/>
        <v>98.359979794016667</v>
      </c>
      <c r="V37" s="77">
        <v>37740958</v>
      </c>
      <c r="W37" s="15">
        <v>37026916</v>
      </c>
      <c r="X37" s="74">
        <f t="shared" si="13"/>
        <v>98.108044846132415</v>
      </c>
      <c r="Y37" s="77">
        <v>38019215</v>
      </c>
      <c r="Z37" s="15">
        <v>37164653</v>
      </c>
      <c r="AA37" s="74">
        <f t="shared" si="14"/>
        <v>97.752289204287891</v>
      </c>
    </row>
    <row r="38" spans="1:27" s="33" customFormat="1" ht="20.149999999999999" customHeight="1" x14ac:dyDescent="0.55000000000000004">
      <c r="A38" s="83"/>
      <c r="B38" s="84"/>
      <c r="C38" s="103" t="s">
        <v>144</v>
      </c>
      <c r="D38" s="77">
        <v>61669583</v>
      </c>
      <c r="E38" s="15">
        <v>61068340</v>
      </c>
      <c r="F38" s="74">
        <f t="shared" si="8"/>
        <v>99.025057458228645</v>
      </c>
      <c r="G38" s="77">
        <v>60381326</v>
      </c>
      <c r="H38" s="15">
        <v>59730315</v>
      </c>
      <c r="I38" s="74">
        <f t="shared" si="9"/>
        <v>98.92183387956733</v>
      </c>
      <c r="J38" s="77">
        <v>57495745</v>
      </c>
      <c r="K38" s="15">
        <v>56801454</v>
      </c>
      <c r="L38" s="74">
        <f t="shared" si="10"/>
        <v>98.792448032458751</v>
      </c>
      <c r="M38" s="77">
        <v>59595793</v>
      </c>
      <c r="N38" s="15">
        <v>57995941</v>
      </c>
      <c r="O38" s="74">
        <f t="shared" si="3"/>
        <v>97.315495071942422</v>
      </c>
      <c r="P38" s="77">
        <v>58360139</v>
      </c>
      <c r="Q38" s="15">
        <v>57447203</v>
      </c>
      <c r="R38" s="74">
        <f t="shared" si="11"/>
        <v>98.435685699789033</v>
      </c>
      <c r="S38" s="77">
        <v>57209210</v>
      </c>
      <c r="T38" s="15">
        <v>56270971</v>
      </c>
      <c r="U38" s="74">
        <f t="shared" si="12"/>
        <v>98.359986093148294</v>
      </c>
      <c r="V38" s="77">
        <v>57610583</v>
      </c>
      <c r="W38" s="15">
        <v>56520974</v>
      </c>
      <c r="X38" s="74">
        <f t="shared" si="13"/>
        <v>98.108665208265649</v>
      </c>
      <c r="Y38" s="77">
        <v>56645031</v>
      </c>
      <c r="Z38" s="15">
        <v>55372868</v>
      </c>
      <c r="AA38" s="74">
        <f t="shared" si="14"/>
        <v>97.754148991462287</v>
      </c>
    </row>
    <row r="39" spans="1:27" s="33" customFormat="1" ht="20.149999999999999" customHeight="1" x14ac:dyDescent="0.55000000000000004">
      <c r="A39" s="83"/>
      <c r="B39" s="84"/>
      <c r="C39" s="103" t="s">
        <v>145</v>
      </c>
      <c r="D39" s="77">
        <v>20112591</v>
      </c>
      <c r="E39" s="15">
        <v>20095372</v>
      </c>
      <c r="F39" s="74">
        <f t="shared" si="8"/>
        <v>99.914386962873152</v>
      </c>
      <c r="G39" s="77">
        <v>18446309</v>
      </c>
      <c r="H39" s="15">
        <v>18426562</v>
      </c>
      <c r="I39" s="74">
        <f t="shared" si="9"/>
        <v>99.892948773654382</v>
      </c>
      <c r="J39" s="77">
        <v>17585298</v>
      </c>
      <c r="K39" s="15">
        <v>17558278</v>
      </c>
      <c r="L39" s="74">
        <f t="shared" si="10"/>
        <v>99.846348921695835</v>
      </c>
      <c r="M39" s="77">
        <v>17803958</v>
      </c>
      <c r="N39" s="15">
        <v>17271309</v>
      </c>
      <c r="O39" s="74">
        <f t="shared" si="3"/>
        <v>97.008255130684987</v>
      </c>
      <c r="P39" s="77">
        <v>17546396</v>
      </c>
      <c r="Q39" s="15">
        <v>17531516</v>
      </c>
      <c r="R39" s="74">
        <f t="shared" si="11"/>
        <v>99.915196260246262</v>
      </c>
      <c r="S39" s="77">
        <v>17109438</v>
      </c>
      <c r="T39" s="15">
        <v>17095994</v>
      </c>
      <c r="U39" s="74">
        <f t="shared" si="12"/>
        <v>99.921423485680833</v>
      </c>
      <c r="V39" s="77">
        <v>17270248</v>
      </c>
      <c r="W39" s="15">
        <v>17254801</v>
      </c>
      <c r="X39" s="74">
        <f t="shared" si="13"/>
        <v>99.910557161657437</v>
      </c>
      <c r="Y39" s="77">
        <v>17024804</v>
      </c>
      <c r="Z39" s="15">
        <v>17007358</v>
      </c>
      <c r="AA39" s="74">
        <f t="shared" si="14"/>
        <v>99.897525986202254</v>
      </c>
    </row>
    <row r="40" spans="1:27" s="33" customFormat="1" ht="20.149999999999999" customHeight="1" x14ac:dyDescent="0.55000000000000004">
      <c r="A40" s="87"/>
      <c r="B40" s="88"/>
      <c r="C40" s="104" t="s">
        <v>146</v>
      </c>
      <c r="D40" s="78">
        <v>693440</v>
      </c>
      <c r="E40" s="18">
        <v>693440</v>
      </c>
      <c r="F40" s="76">
        <f t="shared" si="8"/>
        <v>100</v>
      </c>
      <c r="G40" s="78">
        <v>700385</v>
      </c>
      <c r="H40" s="18">
        <v>700385</v>
      </c>
      <c r="I40" s="76">
        <f t="shared" si="9"/>
        <v>100</v>
      </c>
      <c r="J40" s="78">
        <v>696517</v>
      </c>
      <c r="K40" s="18">
        <v>696517</v>
      </c>
      <c r="L40" s="76">
        <f t="shared" si="10"/>
        <v>100</v>
      </c>
      <c r="M40" s="78">
        <v>704589</v>
      </c>
      <c r="N40" s="18">
        <v>704589</v>
      </c>
      <c r="O40" s="76">
        <f t="shared" si="3"/>
        <v>100</v>
      </c>
      <c r="P40" s="78">
        <v>778900</v>
      </c>
      <c r="Q40" s="18">
        <v>778900</v>
      </c>
      <c r="R40" s="76">
        <f t="shared" si="11"/>
        <v>100</v>
      </c>
      <c r="S40" s="78">
        <v>782296</v>
      </c>
      <c r="T40" s="18">
        <v>782296</v>
      </c>
      <c r="U40" s="76">
        <f t="shared" si="12"/>
        <v>100</v>
      </c>
      <c r="V40" s="78">
        <v>787674</v>
      </c>
      <c r="W40" s="18">
        <v>787674</v>
      </c>
      <c r="X40" s="76">
        <f t="shared" si="13"/>
        <v>100</v>
      </c>
      <c r="Y40" s="78">
        <v>788509</v>
      </c>
      <c r="Z40" s="18">
        <v>788509</v>
      </c>
      <c r="AA40" s="76">
        <f t="shared" si="14"/>
        <v>100</v>
      </c>
    </row>
    <row r="41" spans="1:27" s="33" customFormat="1" ht="20.149999999999999" customHeight="1" x14ac:dyDescent="0.55000000000000004">
      <c r="A41" s="192" t="s">
        <v>23</v>
      </c>
      <c r="B41" s="193"/>
      <c r="C41" s="106" t="s">
        <v>17</v>
      </c>
      <c r="D41" s="92">
        <f>D44+D45</f>
        <v>2085189</v>
      </c>
      <c r="E41" s="93">
        <f>E44+E45</f>
        <v>1975999</v>
      </c>
      <c r="F41" s="94">
        <f t="shared" si="8"/>
        <v>94.763544215896019</v>
      </c>
      <c r="G41" s="92">
        <f>G44+G45</f>
        <v>2070824</v>
      </c>
      <c r="H41" s="93">
        <f>H44+H45</f>
        <v>1967286</v>
      </c>
      <c r="I41" s="94">
        <f t="shared" si="9"/>
        <v>95.000154527859436</v>
      </c>
      <c r="J41" s="92">
        <f>J44+J45</f>
        <v>1985961</v>
      </c>
      <c r="K41" s="93">
        <f>K44+K45</f>
        <v>1859509</v>
      </c>
      <c r="L41" s="94">
        <f t="shared" si="10"/>
        <v>93.632704771141022</v>
      </c>
      <c r="M41" s="92">
        <f>M44+M45</f>
        <v>1947265</v>
      </c>
      <c r="N41" s="93">
        <f>N44+N45</f>
        <v>1792871</v>
      </c>
      <c r="O41" s="94">
        <f t="shared" si="3"/>
        <v>92.071238377930072</v>
      </c>
      <c r="P41" s="92">
        <f>P44+P45</f>
        <v>1866248</v>
      </c>
      <c r="Q41" s="93">
        <f>Q44+Q45</f>
        <v>1683886</v>
      </c>
      <c r="R41" s="94">
        <f t="shared" si="11"/>
        <v>90.228415516051456</v>
      </c>
      <c r="S41" s="92">
        <f>S44+S45</f>
        <v>1801796</v>
      </c>
      <c r="T41" s="93">
        <f>T44+T45</f>
        <v>1621415</v>
      </c>
      <c r="U41" s="94">
        <f t="shared" si="12"/>
        <v>89.988822264007695</v>
      </c>
      <c r="V41" s="92">
        <f>V44+V45</f>
        <v>1743099</v>
      </c>
      <c r="W41" s="93">
        <f>W44+W45</f>
        <v>1565034</v>
      </c>
      <c r="X41" s="94">
        <f t="shared" si="13"/>
        <v>89.784573337486847</v>
      </c>
      <c r="Y41" s="92">
        <f>Y44+Y45</f>
        <v>1678967</v>
      </c>
      <c r="Z41" s="93">
        <f>Z44+Z45</f>
        <v>1506825</v>
      </c>
      <c r="AA41" s="94">
        <f t="shared" si="14"/>
        <v>89.747148097610022</v>
      </c>
    </row>
    <row r="42" spans="1:27" s="33" customFormat="1" ht="20.149999999999999" customHeight="1" x14ac:dyDescent="0.55000000000000004">
      <c r="A42" s="83"/>
      <c r="B42" s="84"/>
      <c r="C42" s="103" t="s">
        <v>140</v>
      </c>
      <c r="D42" s="77">
        <v>1967729</v>
      </c>
      <c r="E42" s="15">
        <v>1925988</v>
      </c>
      <c r="F42" s="74">
        <f t="shared" si="8"/>
        <v>97.878722120779855</v>
      </c>
      <c r="G42" s="77">
        <v>1937218</v>
      </c>
      <c r="H42" s="15">
        <v>1901899</v>
      </c>
      <c r="I42" s="74">
        <f t="shared" si="9"/>
        <v>98.176818509842462</v>
      </c>
      <c r="J42" s="77">
        <v>1839550</v>
      </c>
      <c r="K42" s="15">
        <v>1796772</v>
      </c>
      <c r="L42" s="74">
        <f t="shared" si="10"/>
        <v>97.674539969014162</v>
      </c>
      <c r="M42" s="77">
        <v>1782038</v>
      </c>
      <c r="N42" s="15">
        <v>1736284</v>
      </c>
      <c r="O42" s="74">
        <f t="shared" si="3"/>
        <v>97.432490216258017</v>
      </c>
      <c r="P42" s="77">
        <v>1708094</v>
      </c>
      <c r="Q42" s="15">
        <v>1651062</v>
      </c>
      <c r="R42" s="74">
        <f t="shared" si="11"/>
        <v>96.661073687982054</v>
      </c>
      <c r="S42" s="77">
        <v>1645949</v>
      </c>
      <c r="T42" s="15">
        <v>1588425</v>
      </c>
      <c r="U42" s="74">
        <f t="shared" si="12"/>
        <v>96.505116501179572</v>
      </c>
      <c r="V42" s="77">
        <v>1595923</v>
      </c>
      <c r="W42" s="15">
        <v>1534457</v>
      </c>
      <c r="X42" s="74">
        <f t="shared" si="13"/>
        <v>96.148561052130958</v>
      </c>
      <c r="Y42" s="77">
        <v>1542714</v>
      </c>
      <c r="Z42" s="15">
        <v>1482498</v>
      </c>
      <c r="AA42" s="74">
        <f t="shared" si="14"/>
        <v>96.096748976155013</v>
      </c>
    </row>
    <row r="43" spans="1:27" s="33" customFormat="1" ht="20.149999999999999" customHeight="1" x14ac:dyDescent="0.55000000000000004">
      <c r="A43" s="83"/>
      <c r="B43" s="84"/>
      <c r="C43" s="103" t="s">
        <v>142</v>
      </c>
      <c r="D43" s="77">
        <v>25977</v>
      </c>
      <c r="E43" s="15">
        <v>25928</v>
      </c>
      <c r="F43" s="74">
        <f t="shared" si="8"/>
        <v>99.811371597952032</v>
      </c>
      <c r="G43" s="77">
        <v>24959</v>
      </c>
      <c r="H43" s="15">
        <v>24948</v>
      </c>
      <c r="I43" s="74">
        <f t="shared" si="9"/>
        <v>99.955927721463198</v>
      </c>
      <c r="J43" s="77">
        <v>14024</v>
      </c>
      <c r="K43" s="15">
        <v>13979</v>
      </c>
      <c r="L43" s="74">
        <f t="shared" si="10"/>
        <v>99.679121505989727</v>
      </c>
      <c r="M43" s="77">
        <v>11221</v>
      </c>
      <c r="N43" s="15">
        <v>11168</v>
      </c>
      <c r="O43" s="74">
        <f t="shared" si="3"/>
        <v>99.52767133054094</v>
      </c>
      <c r="P43" s="77">
        <v>335</v>
      </c>
      <c r="Q43" s="15">
        <v>316</v>
      </c>
      <c r="R43" s="74">
        <f t="shared" si="11"/>
        <v>94.328358208955223</v>
      </c>
      <c r="S43" s="77">
        <v>350</v>
      </c>
      <c r="T43" s="15">
        <v>303</v>
      </c>
      <c r="U43" s="74">
        <f t="shared" si="12"/>
        <v>86.571428571428584</v>
      </c>
      <c r="V43" s="77">
        <v>468</v>
      </c>
      <c r="W43" s="15">
        <v>463</v>
      </c>
      <c r="X43" s="74">
        <f t="shared" si="13"/>
        <v>98.931623931623932</v>
      </c>
      <c r="Y43" s="77">
        <v>170</v>
      </c>
      <c r="Z43" s="15">
        <v>153</v>
      </c>
      <c r="AA43" s="74">
        <f t="shared" si="14"/>
        <v>90</v>
      </c>
    </row>
    <row r="44" spans="1:27" s="33" customFormat="1" ht="20.149999999999999" customHeight="1" x14ac:dyDescent="0.55000000000000004">
      <c r="A44" s="83"/>
      <c r="B44" s="84"/>
      <c r="C44" s="103" t="s">
        <v>136</v>
      </c>
      <c r="D44" s="77">
        <f>D42+D43</f>
        <v>1993706</v>
      </c>
      <c r="E44" s="15">
        <f>E42+E43</f>
        <v>1951916</v>
      </c>
      <c r="F44" s="74">
        <f t="shared" si="8"/>
        <v>97.903903584580675</v>
      </c>
      <c r="G44" s="77">
        <f>G42+G43</f>
        <v>1962177</v>
      </c>
      <c r="H44" s="15">
        <f>H42+H43</f>
        <v>1926847</v>
      </c>
      <c r="I44" s="74">
        <f t="shared" si="9"/>
        <v>98.199448877445818</v>
      </c>
      <c r="J44" s="77">
        <f>J42+J43</f>
        <v>1853574</v>
      </c>
      <c r="K44" s="15">
        <f>K42+K43</f>
        <v>1810751</v>
      </c>
      <c r="L44" s="74">
        <f t="shared" si="10"/>
        <v>97.689706480561327</v>
      </c>
      <c r="M44" s="77">
        <f>M42+M43</f>
        <v>1793259</v>
      </c>
      <c r="N44" s="15">
        <f>N42+N43</f>
        <v>1747452</v>
      </c>
      <c r="O44" s="74">
        <f t="shared" si="3"/>
        <v>97.445600440315644</v>
      </c>
      <c r="P44" s="77">
        <f>P42+P43</f>
        <v>1708429</v>
      </c>
      <c r="Q44" s="15">
        <f>Q42+Q43</f>
        <v>1651378</v>
      </c>
      <c r="R44" s="74">
        <f t="shared" si="11"/>
        <v>96.660616273781358</v>
      </c>
      <c r="S44" s="77">
        <f>S42+S43</f>
        <v>1646299</v>
      </c>
      <c r="T44" s="15">
        <f>T42+T43</f>
        <v>1588728</v>
      </c>
      <c r="U44" s="74">
        <f t="shared" si="12"/>
        <v>96.503004618237625</v>
      </c>
      <c r="V44" s="77">
        <f>V42+V43</f>
        <v>1596391</v>
      </c>
      <c r="W44" s="15">
        <f>W42+W43</f>
        <v>1534920</v>
      </c>
      <c r="X44" s="74">
        <f t="shared" si="13"/>
        <v>96.149376938356582</v>
      </c>
      <c r="Y44" s="77">
        <f>Y42+Y43</f>
        <v>1542884</v>
      </c>
      <c r="Z44" s="15">
        <f>Z42+Z43</f>
        <v>1482651</v>
      </c>
      <c r="AA44" s="74">
        <f t="shared" si="14"/>
        <v>96.096077216433642</v>
      </c>
    </row>
    <row r="45" spans="1:27" s="33" customFormat="1" ht="20.149999999999999" customHeight="1" x14ac:dyDescent="0.55000000000000004">
      <c r="A45" s="87"/>
      <c r="B45" s="88"/>
      <c r="C45" s="104" t="s">
        <v>138</v>
      </c>
      <c r="D45" s="78">
        <v>91483</v>
      </c>
      <c r="E45" s="18">
        <v>24083</v>
      </c>
      <c r="F45" s="76">
        <f t="shared" si="8"/>
        <v>26.32510958320125</v>
      </c>
      <c r="G45" s="78">
        <v>108647</v>
      </c>
      <c r="H45" s="18">
        <v>40439</v>
      </c>
      <c r="I45" s="76">
        <f t="shared" si="9"/>
        <v>37.220539913665355</v>
      </c>
      <c r="J45" s="78">
        <v>132387</v>
      </c>
      <c r="K45" s="18">
        <v>48758</v>
      </c>
      <c r="L45" s="76">
        <f t="shared" si="10"/>
        <v>36.829900216788658</v>
      </c>
      <c r="M45" s="78">
        <v>154006</v>
      </c>
      <c r="N45" s="18">
        <v>45419</v>
      </c>
      <c r="O45" s="76">
        <f t="shared" si="3"/>
        <v>29.491708115268235</v>
      </c>
      <c r="P45" s="78">
        <v>157819</v>
      </c>
      <c r="Q45" s="18">
        <v>32508</v>
      </c>
      <c r="R45" s="76">
        <f t="shared" si="11"/>
        <v>20.598280308454623</v>
      </c>
      <c r="S45" s="78">
        <v>155497</v>
      </c>
      <c r="T45" s="18">
        <v>32687</v>
      </c>
      <c r="U45" s="76">
        <f t="shared" si="12"/>
        <v>21.020984327671915</v>
      </c>
      <c r="V45" s="78">
        <v>146708</v>
      </c>
      <c r="W45" s="18">
        <v>30114</v>
      </c>
      <c r="X45" s="76">
        <f t="shared" si="13"/>
        <v>20.526487989748343</v>
      </c>
      <c r="Y45" s="78">
        <v>136083</v>
      </c>
      <c r="Z45" s="18">
        <v>24174</v>
      </c>
      <c r="AA45" s="76">
        <f t="shared" si="14"/>
        <v>17.764158638477987</v>
      </c>
    </row>
    <row r="46" spans="1:27" s="33" customFormat="1" ht="20.149999999999999" customHeight="1" x14ac:dyDescent="0.55000000000000004">
      <c r="A46" s="190" t="s">
        <v>24</v>
      </c>
      <c r="B46" s="191"/>
      <c r="C46" s="105" t="s">
        <v>17</v>
      </c>
      <c r="D46" s="98">
        <f>D49+D50</f>
        <v>10114065</v>
      </c>
      <c r="E46" s="101">
        <f>E49+E50</f>
        <v>10114065</v>
      </c>
      <c r="F46" s="100">
        <f t="shared" si="8"/>
        <v>100</v>
      </c>
      <c r="G46" s="98">
        <f>G49+G50</f>
        <v>10057263</v>
      </c>
      <c r="H46" s="101">
        <f>H49+H50</f>
        <v>10057177</v>
      </c>
      <c r="I46" s="100">
        <f t="shared" si="9"/>
        <v>99.999144896578713</v>
      </c>
      <c r="J46" s="98">
        <f>J49+J50</f>
        <v>9492869</v>
      </c>
      <c r="K46" s="101">
        <f>K49+K50</f>
        <v>9492762</v>
      </c>
      <c r="L46" s="100">
        <f t="shared" si="10"/>
        <v>99.998872838127227</v>
      </c>
      <c r="M46" s="98">
        <f>M49+M50</f>
        <v>8926724</v>
      </c>
      <c r="N46" s="101">
        <f>N49+N50</f>
        <v>8926542</v>
      </c>
      <c r="O46" s="100">
        <f t="shared" ref="O46:O73" si="15">IF(M46=0,"-",N46/M46*100)</f>
        <v>99.997961178143285</v>
      </c>
      <c r="P46" s="98">
        <f>P49+P50</f>
        <v>9248836</v>
      </c>
      <c r="Q46" s="101">
        <f>Q49+Q50</f>
        <v>9248791</v>
      </c>
      <c r="R46" s="100">
        <f t="shared" si="11"/>
        <v>99.999513452287403</v>
      </c>
      <c r="S46" s="98">
        <f>S49+S50</f>
        <v>9219208</v>
      </c>
      <c r="T46" s="101">
        <f>T49+T50</f>
        <v>9219141</v>
      </c>
      <c r="U46" s="100">
        <f t="shared" si="12"/>
        <v>99.999273256444582</v>
      </c>
      <c r="V46" s="98">
        <f>V49+V50</f>
        <v>9426659</v>
      </c>
      <c r="W46" s="101">
        <f>W49+W50</f>
        <v>9426658</v>
      </c>
      <c r="X46" s="100">
        <f t="shared" si="13"/>
        <v>99.999989391787693</v>
      </c>
      <c r="Y46" s="98">
        <f>Y49+Y50</f>
        <v>9982501</v>
      </c>
      <c r="Z46" s="101">
        <f>Z49+Z50</f>
        <v>9982501</v>
      </c>
      <c r="AA46" s="100">
        <f t="shared" si="14"/>
        <v>100</v>
      </c>
    </row>
    <row r="47" spans="1:27" s="33" customFormat="1" ht="20.149999999999999" customHeight="1" x14ac:dyDescent="0.55000000000000004">
      <c r="A47" s="83"/>
      <c r="B47" s="84"/>
      <c r="C47" s="103" t="s">
        <v>140</v>
      </c>
      <c r="D47" s="77">
        <v>10114065</v>
      </c>
      <c r="E47" s="15">
        <v>10114065</v>
      </c>
      <c r="F47" s="74">
        <f t="shared" si="8"/>
        <v>100</v>
      </c>
      <c r="G47" s="77">
        <v>10056774</v>
      </c>
      <c r="H47" s="15">
        <v>10056774</v>
      </c>
      <c r="I47" s="74">
        <f t="shared" si="9"/>
        <v>100</v>
      </c>
      <c r="J47" s="77">
        <v>9476548</v>
      </c>
      <c r="K47" s="15">
        <v>9476521</v>
      </c>
      <c r="L47" s="74">
        <f t="shared" si="10"/>
        <v>99.999715086126301</v>
      </c>
      <c r="M47" s="77">
        <v>8926679</v>
      </c>
      <c r="N47" s="15">
        <v>8926542</v>
      </c>
      <c r="O47" s="74">
        <f t="shared" si="15"/>
        <v>99.998465274711904</v>
      </c>
      <c r="P47" s="77">
        <v>9248769</v>
      </c>
      <c r="Q47" s="15">
        <v>9248769</v>
      </c>
      <c r="R47" s="74">
        <f t="shared" si="11"/>
        <v>100</v>
      </c>
      <c r="S47" s="77">
        <v>9219205</v>
      </c>
      <c r="T47" s="15">
        <v>9219138</v>
      </c>
      <c r="U47" s="74">
        <f t="shared" si="12"/>
        <v>99.999273256208099</v>
      </c>
      <c r="V47" s="77">
        <v>9426654</v>
      </c>
      <c r="W47" s="15">
        <v>9426653</v>
      </c>
      <c r="X47" s="74">
        <f t="shared" si="13"/>
        <v>99.99998939178208</v>
      </c>
      <c r="Y47" s="77">
        <v>9982501</v>
      </c>
      <c r="Z47" s="15">
        <v>9982501</v>
      </c>
      <c r="AA47" s="74">
        <f t="shared" si="14"/>
        <v>100</v>
      </c>
    </row>
    <row r="48" spans="1:27" s="33" customFormat="1" ht="20.149999999999999" customHeight="1" x14ac:dyDescent="0.55000000000000004">
      <c r="A48" s="83"/>
      <c r="B48" s="34"/>
      <c r="C48" s="103" t="s">
        <v>142</v>
      </c>
      <c r="D48" s="77">
        <v>0</v>
      </c>
      <c r="E48" s="15">
        <v>0</v>
      </c>
      <c r="F48" s="74" t="str">
        <f t="shared" si="8"/>
        <v>-</v>
      </c>
      <c r="G48" s="77">
        <v>339</v>
      </c>
      <c r="H48" s="15">
        <v>339</v>
      </c>
      <c r="I48" s="74">
        <f t="shared" si="9"/>
        <v>100</v>
      </c>
      <c r="J48" s="77">
        <v>16139</v>
      </c>
      <c r="K48" s="15">
        <v>16139</v>
      </c>
      <c r="L48" s="74">
        <f t="shared" si="10"/>
        <v>100</v>
      </c>
      <c r="M48" s="77">
        <v>0</v>
      </c>
      <c r="N48" s="15">
        <v>0</v>
      </c>
      <c r="O48" s="74" t="str">
        <f t="shared" si="15"/>
        <v>-</v>
      </c>
      <c r="P48" s="77">
        <v>67</v>
      </c>
      <c r="Q48" s="15">
        <v>22</v>
      </c>
      <c r="R48" s="74">
        <f t="shared" si="11"/>
        <v>32.835820895522389</v>
      </c>
      <c r="S48" s="77">
        <v>1</v>
      </c>
      <c r="T48" s="15">
        <v>1</v>
      </c>
      <c r="U48" s="74">
        <f t="shared" si="12"/>
        <v>100</v>
      </c>
      <c r="V48" s="77">
        <v>5</v>
      </c>
      <c r="W48" s="15">
        <v>5</v>
      </c>
      <c r="X48" s="74">
        <f t="shared" si="13"/>
        <v>100</v>
      </c>
      <c r="Y48" s="77">
        <v>0</v>
      </c>
      <c r="Z48" s="15">
        <v>0</v>
      </c>
      <c r="AA48" s="74" t="str">
        <f t="shared" si="14"/>
        <v>-</v>
      </c>
    </row>
    <row r="49" spans="1:27" s="33" customFormat="1" ht="20.149999999999999" customHeight="1" x14ac:dyDescent="0.55000000000000004">
      <c r="A49" s="83"/>
      <c r="B49" s="84"/>
      <c r="C49" s="103" t="s">
        <v>136</v>
      </c>
      <c r="D49" s="77">
        <f>D47+D48</f>
        <v>10114065</v>
      </c>
      <c r="E49" s="15">
        <f>E47+E48</f>
        <v>10114065</v>
      </c>
      <c r="F49" s="74">
        <f t="shared" si="8"/>
        <v>100</v>
      </c>
      <c r="G49" s="77">
        <f>G47+G48</f>
        <v>10057113</v>
      </c>
      <c r="H49" s="15">
        <f>H47+H48</f>
        <v>10057113</v>
      </c>
      <c r="I49" s="74">
        <f t="shared" si="9"/>
        <v>100</v>
      </c>
      <c r="J49" s="77">
        <f>J47+J48</f>
        <v>9492687</v>
      </c>
      <c r="K49" s="15">
        <f>K47+K48</f>
        <v>9492660</v>
      </c>
      <c r="L49" s="74">
        <f t="shared" si="10"/>
        <v>99.999715570522866</v>
      </c>
      <c r="M49" s="77">
        <f>M47+M48</f>
        <v>8926679</v>
      </c>
      <c r="N49" s="15">
        <f>N47+N48</f>
        <v>8926542</v>
      </c>
      <c r="O49" s="74">
        <f t="shared" si="15"/>
        <v>99.998465274711904</v>
      </c>
      <c r="P49" s="77">
        <f>P47+P48</f>
        <v>9248836</v>
      </c>
      <c r="Q49" s="15">
        <f>Q47+Q48</f>
        <v>9248791</v>
      </c>
      <c r="R49" s="74">
        <f t="shared" si="11"/>
        <v>99.999513452287403</v>
      </c>
      <c r="S49" s="77">
        <f>S47+S48</f>
        <v>9219206</v>
      </c>
      <c r="T49" s="15">
        <f>T47+T48</f>
        <v>9219139</v>
      </c>
      <c r="U49" s="74">
        <f t="shared" si="12"/>
        <v>99.999273256286926</v>
      </c>
      <c r="V49" s="77">
        <f>V47+V48</f>
        <v>9426659</v>
      </c>
      <c r="W49" s="15">
        <f>W47+W48</f>
        <v>9426658</v>
      </c>
      <c r="X49" s="74">
        <f t="shared" si="13"/>
        <v>99.999989391787693</v>
      </c>
      <c r="Y49" s="77">
        <f>Y47+Y48</f>
        <v>9982501</v>
      </c>
      <c r="Z49" s="15">
        <f>Z47+Z48</f>
        <v>9982501</v>
      </c>
      <c r="AA49" s="74">
        <f t="shared" si="14"/>
        <v>100</v>
      </c>
    </row>
    <row r="50" spans="1:27" s="33" customFormat="1" ht="20.149999999999999" customHeight="1" x14ac:dyDescent="0.55000000000000004">
      <c r="A50" s="87"/>
      <c r="B50" s="88"/>
      <c r="C50" s="104" t="s">
        <v>138</v>
      </c>
      <c r="D50" s="78">
        <v>0</v>
      </c>
      <c r="E50" s="18">
        <v>0</v>
      </c>
      <c r="F50" s="76" t="str">
        <f t="shared" si="8"/>
        <v>-</v>
      </c>
      <c r="G50" s="78">
        <v>150</v>
      </c>
      <c r="H50" s="18">
        <v>64</v>
      </c>
      <c r="I50" s="76">
        <f t="shared" si="9"/>
        <v>42.666666666666671</v>
      </c>
      <c r="J50" s="78">
        <v>182</v>
      </c>
      <c r="K50" s="18">
        <v>102</v>
      </c>
      <c r="L50" s="76">
        <f t="shared" si="10"/>
        <v>56.043956043956044</v>
      </c>
      <c r="M50" s="78">
        <v>45</v>
      </c>
      <c r="N50" s="18">
        <v>0</v>
      </c>
      <c r="O50" s="76">
        <f t="shared" si="15"/>
        <v>0</v>
      </c>
      <c r="P50" s="78"/>
      <c r="Q50" s="18"/>
      <c r="R50" s="76" t="str">
        <f t="shared" si="11"/>
        <v>-</v>
      </c>
      <c r="S50" s="78">
        <v>2</v>
      </c>
      <c r="T50" s="18">
        <v>2</v>
      </c>
      <c r="U50" s="76">
        <f t="shared" si="12"/>
        <v>100</v>
      </c>
      <c r="V50" s="78">
        <v>0</v>
      </c>
      <c r="W50" s="18">
        <v>0</v>
      </c>
      <c r="X50" s="76" t="str">
        <f t="shared" si="13"/>
        <v>-</v>
      </c>
      <c r="Y50" s="78">
        <v>0</v>
      </c>
      <c r="Z50" s="18">
        <v>0</v>
      </c>
      <c r="AA50" s="76" t="str">
        <f t="shared" si="14"/>
        <v>-</v>
      </c>
    </row>
    <row r="51" spans="1:27" s="33" customFormat="1" ht="20.149999999999999" customHeight="1" x14ac:dyDescent="0.55000000000000004">
      <c r="A51" s="192" t="s">
        <v>25</v>
      </c>
      <c r="B51" s="193"/>
      <c r="C51" s="106" t="s">
        <v>17</v>
      </c>
      <c r="D51" s="92">
        <f>D54+D55</f>
        <v>1672</v>
      </c>
      <c r="E51" s="93">
        <f>E54+E55</f>
        <v>0</v>
      </c>
      <c r="F51" s="94">
        <f t="shared" si="8"/>
        <v>0</v>
      </c>
      <c r="G51" s="92">
        <f>G54+G55</f>
        <v>1672</v>
      </c>
      <c r="H51" s="93">
        <f>H54+H55</f>
        <v>0</v>
      </c>
      <c r="I51" s="94">
        <f t="shared" si="9"/>
        <v>0</v>
      </c>
      <c r="J51" s="92">
        <f>J54+J55</f>
        <v>1731</v>
      </c>
      <c r="K51" s="93">
        <f>K54+K55</f>
        <v>59</v>
      </c>
      <c r="L51" s="94">
        <f t="shared" si="10"/>
        <v>3.4084344309647601</v>
      </c>
      <c r="M51" s="92">
        <f>M54+M55</f>
        <v>6335</v>
      </c>
      <c r="N51" s="93">
        <f>N54+N55</f>
        <v>573</v>
      </c>
      <c r="O51" s="94">
        <f t="shared" si="15"/>
        <v>9.0449881610102612</v>
      </c>
      <c r="P51" s="92">
        <f>P54+P55</f>
        <v>2331</v>
      </c>
      <c r="Q51" s="93">
        <f>Q54+Q55</f>
        <v>0</v>
      </c>
      <c r="R51" s="94">
        <f t="shared" si="11"/>
        <v>0</v>
      </c>
      <c r="S51" s="92">
        <f>S54+S55</f>
        <v>2347</v>
      </c>
      <c r="T51" s="93">
        <f>T54+T55</f>
        <v>16</v>
      </c>
      <c r="U51" s="94">
        <f t="shared" si="12"/>
        <v>0.68172134639965909</v>
      </c>
      <c r="V51" s="92">
        <f>V54+V55</f>
        <v>19195</v>
      </c>
      <c r="W51" s="93">
        <f>W54+W55</f>
        <v>14247</v>
      </c>
      <c r="X51" s="94">
        <f t="shared" si="13"/>
        <v>74.222453764001045</v>
      </c>
      <c r="Y51" s="92">
        <f>Y54+Y55</f>
        <v>44851</v>
      </c>
      <c r="Z51" s="93">
        <f>Z54+Z55</f>
        <v>15352</v>
      </c>
      <c r="AA51" s="94">
        <f t="shared" si="14"/>
        <v>34.228891217587119</v>
      </c>
    </row>
    <row r="52" spans="1:27" s="33" customFormat="1" ht="20.149999999999999" customHeight="1" x14ac:dyDescent="0.55000000000000004">
      <c r="A52" s="83"/>
      <c r="B52" s="84"/>
      <c r="C52" s="103" t="s">
        <v>140</v>
      </c>
      <c r="D52" s="77">
        <v>0</v>
      </c>
      <c r="E52" s="15">
        <v>0</v>
      </c>
      <c r="F52" s="74" t="str">
        <f t="shared" si="8"/>
        <v>-</v>
      </c>
      <c r="G52" s="77">
        <v>0</v>
      </c>
      <c r="H52" s="15">
        <v>0</v>
      </c>
      <c r="I52" s="74" t="str">
        <f t="shared" si="9"/>
        <v>-</v>
      </c>
      <c r="J52" s="77"/>
      <c r="K52" s="15"/>
      <c r="L52" s="74" t="str">
        <f t="shared" si="10"/>
        <v>-</v>
      </c>
      <c r="M52" s="77"/>
      <c r="N52" s="15"/>
      <c r="O52" s="74" t="str">
        <f t="shared" si="15"/>
        <v>-</v>
      </c>
      <c r="P52" s="77"/>
      <c r="Q52" s="15"/>
      <c r="R52" s="74" t="str">
        <f t="shared" si="11"/>
        <v>-</v>
      </c>
      <c r="S52" s="77"/>
      <c r="T52" s="15"/>
      <c r="U52" s="74" t="str">
        <f t="shared" si="12"/>
        <v>-</v>
      </c>
      <c r="V52" s="77">
        <v>0</v>
      </c>
      <c r="W52" s="15">
        <v>0</v>
      </c>
      <c r="X52" s="74" t="str">
        <f t="shared" si="13"/>
        <v>-</v>
      </c>
      <c r="Y52" s="77">
        <v>0</v>
      </c>
      <c r="Z52" s="15">
        <v>0</v>
      </c>
      <c r="AA52" s="74" t="str">
        <f t="shared" si="14"/>
        <v>-</v>
      </c>
    </row>
    <row r="53" spans="1:27" s="33" customFormat="1" ht="20.149999999999999" customHeight="1" x14ac:dyDescent="0.55000000000000004">
      <c r="A53" s="83"/>
      <c r="B53" s="84"/>
      <c r="C53" s="103" t="s">
        <v>142</v>
      </c>
      <c r="D53" s="77">
        <v>0</v>
      </c>
      <c r="E53" s="15">
        <v>0</v>
      </c>
      <c r="F53" s="74" t="str">
        <f t="shared" si="8"/>
        <v>-</v>
      </c>
      <c r="G53" s="77">
        <v>0</v>
      </c>
      <c r="H53" s="15">
        <v>0</v>
      </c>
      <c r="I53" s="74" t="str">
        <f t="shared" si="9"/>
        <v>-</v>
      </c>
      <c r="J53" s="77"/>
      <c r="K53" s="15"/>
      <c r="L53" s="74" t="str">
        <f t="shared" si="10"/>
        <v>-</v>
      </c>
      <c r="M53" s="77"/>
      <c r="N53" s="15"/>
      <c r="O53" s="74" t="str">
        <f t="shared" si="15"/>
        <v>-</v>
      </c>
      <c r="P53" s="77"/>
      <c r="Q53" s="15"/>
      <c r="R53" s="74" t="str">
        <f t="shared" si="11"/>
        <v>-</v>
      </c>
      <c r="S53" s="77"/>
      <c r="T53" s="15"/>
      <c r="U53" s="74" t="str">
        <f t="shared" si="12"/>
        <v>-</v>
      </c>
      <c r="V53" s="77">
        <v>0</v>
      </c>
      <c r="W53" s="15">
        <v>0</v>
      </c>
      <c r="X53" s="74" t="str">
        <f t="shared" si="13"/>
        <v>-</v>
      </c>
      <c r="Y53" s="77">
        <v>29268</v>
      </c>
      <c r="Z53" s="15">
        <v>15350</v>
      </c>
      <c r="AA53" s="74">
        <f t="shared" si="14"/>
        <v>52.4463577969113</v>
      </c>
    </row>
    <row r="54" spans="1:27" s="33" customFormat="1" ht="20.149999999999999" customHeight="1" x14ac:dyDescent="0.55000000000000004">
      <c r="A54" s="83"/>
      <c r="B54" s="84"/>
      <c r="C54" s="103" t="s">
        <v>136</v>
      </c>
      <c r="D54" s="77">
        <f>D52+D53</f>
        <v>0</v>
      </c>
      <c r="E54" s="15">
        <f>E52+E53</f>
        <v>0</v>
      </c>
      <c r="F54" s="74" t="str">
        <f t="shared" si="8"/>
        <v>-</v>
      </c>
      <c r="G54" s="77">
        <f>G52+G53</f>
        <v>0</v>
      </c>
      <c r="H54" s="15">
        <f>H52+H53</f>
        <v>0</v>
      </c>
      <c r="I54" s="74" t="str">
        <f t="shared" si="9"/>
        <v>-</v>
      </c>
      <c r="J54" s="77">
        <f>J52+J53</f>
        <v>0</v>
      </c>
      <c r="K54" s="15">
        <f>K52+K53</f>
        <v>0</v>
      </c>
      <c r="L54" s="74" t="str">
        <f t="shared" si="10"/>
        <v>-</v>
      </c>
      <c r="M54" s="77">
        <f>M52+M53</f>
        <v>0</v>
      </c>
      <c r="N54" s="15">
        <f>N52+N53</f>
        <v>0</v>
      </c>
      <c r="O54" s="74" t="str">
        <f t="shared" si="15"/>
        <v>-</v>
      </c>
      <c r="P54" s="77">
        <f>P52+P53</f>
        <v>0</v>
      </c>
      <c r="Q54" s="15">
        <f>Q52+Q53</f>
        <v>0</v>
      </c>
      <c r="R54" s="74" t="str">
        <f t="shared" si="11"/>
        <v>-</v>
      </c>
      <c r="S54" s="77">
        <f>S52+S53</f>
        <v>0</v>
      </c>
      <c r="T54" s="15">
        <f>T52+T53</f>
        <v>0</v>
      </c>
      <c r="U54" s="74" t="str">
        <f t="shared" si="12"/>
        <v>-</v>
      </c>
      <c r="V54" s="77">
        <f>V52+V53</f>
        <v>0</v>
      </c>
      <c r="W54" s="15">
        <f>W52+W53</f>
        <v>0</v>
      </c>
      <c r="X54" s="74" t="str">
        <f t="shared" si="13"/>
        <v>-</v>
      </c>
      <c r="Y54" s="77">
        <f>Y52+Y53</f>
        <v>29268</v>
      </c>
      <c r="Z54" s="15">
        <f>Z52+Z53</f>
        <v>15350</v>
      </c>
      <c r="AA54" s="74">
        <f t="shared" si="14"/>
        <v>52.4463577969113</v>
      </c>
    </row>
    <row r="55" spans="1:27" s="33" customFormat="1" ht="20.149999999999999" customHeight="1" x14ac:dyDescent="0.55000000000000004">
      <c r="A55" s="87"/>
      <c r="B55" s="88"/>
      <c r="C55" s="104" t="s">
        <v>138</v>
      </c>
      <c r="D55" s="78">
        <v>1672</v>
      </c>
      <c r="E55" s="18">
        <v>0</v>
      </c>
      <c r="F55" s="76">
        <f t="shared" si="8"/>
        <v>0</v>
      </c>
      <c r="G55" s="78">
        <v>1672</v>
      </c>
      <c r="H55" s="18">
        <v>0</v>
      </c>
      <c r="I55" s="76">
        <f t="shared" si="9"/>
        <v>0</v>
      </c>
      <c r="J55" s="78">
        <v>1731</v>
      </c>
      <c r="K55" s="18">
        <v>59</v>
      </c>
      <c r="L55" s="76">
        <f t="shared" si="10"/>
        <v>3.4084344309647601</v>
      </c>
      <c r="M55" s="78">
        <v>6335</v>
      </c>
      <c r="N55" s="18">
        <v>573</v>
      </c>
      <c r="O55" s="76">
        <f t="shared" si="15"/>
        <v>9.0449881610102612</v>
      </c>
      <c r="P55" s="78">
        <v>2331</v>
      </c>
      <c r="Q55" s="18">
        <v>0</v>
      </c>
      <c r="R55" s="76">
        <f t="shared" si="11"/>
        <v>0</v>
      </c>
      <c r="S55" s="78">
        <v>2347</v>
      </c>
      <c r="T55" s="18">
        <v>16</v>
      </c>
      <c r="U55" s="76">
        <f t="shared" si="12"/>
        <v>0.68172134639965909</v>
      </c>
      <c r="V55" s="78">
        <v>19195</v>
      </c>
      <c r="W55" s="18">
        <v>14247</v>
      </c>
      <c r="X55" s="76">
        <f t="shared" si="13"/>
        <v>74.222453764001045</v>
      </c>
      <c r="Y55" s="78">
        <v>15583</v>
      </c>
      <c r="Z55" s="18">
        <v>2</v>
      </c>
      <c r="AA55" s="76">
        <f t="shared" si="14"/>
        <v>1.2834499133671309E-2</v>
      </c>
    </row>
    <row r="56" spans="1:27" s="33" customFormat="1" ht="20.149999999999999" customHeight="1" x14ac:dyDescent="0.55000000000000004">
      <c r="A56" s="192" t="s">
        <v>26</v>
      </c>
      <c r="B56" s="193"/>
      <c r="C56" s="106" t="s">
        <v>17</v>
      </c>
      <c r="D56" s="92">
        <f>D59+D60</f>
        <v>298315</v>
      </c>
      <c r="E56" s="93">
        <f>E59+E60</f>
        <v>298315</v>
      </c>
      <c r="F56" s="94">
        <f t="shared" si="8"/>
        <v>100</v>
      </c>
      <c r="G56" s="92">
        <f>G59+G60</f>
        <v>268800</v>
      </c>
      <c r="H56" s="93">
        <f>H59+H60</f>
        <v>268800</v>
      </c>
      <c r="I56" s="94">
        <f t="shared" si="9"/>
        <v>100</v>
      </c>
      <c r="J56" s="92">
        <f>J59+J60</f>
        <v>186882</v>
      </c>
      <c r="K56" s="93">
        <f>K59+K60</f>
        <v>186864</v>
      </c>
      <c r="L56" s="94">
        <f t="shared" si="10"/>
        <v>99.990368253764402</v>
      </c>
      <c r="M56" s="92">
        <f>M59+M60</f>
        <v>161126</v>
      </c>
      <c r="N56" s="93">
        <f>N59+N60</f>
        <v>159559</v>
      </c>
      <c r="O56" s="94">
        <f t="shared" si="15"/>
        <v>99.027469185606293</v>
      </c>
      <c r="P56" s="92">
        <f>P59+P60</f>
        <v>288325</v>
      </c>
      <c r="Q56" s="93">
        <f>Q59+Q60</f>
        <v>288325</v>
      </c>
      <c r="R56" s="94">
        <f t="shared" si="11"/>
        <v>100</v>
      </c>
      <c r="S56" s="92">
        <f>S59+S60</f>
        <v>277245</v>
      </c>
      <c r="T56" s="93">
        <f>T59+T60</f>
        <v>277245</v>
      </c>
      <c r="U56" s="94">
        <f t="shared" si="12"/>
        <v>100</v>
      </c>
      <c r="V56" s="92">
        <f>V59+V60</f>
        <v>306021</v>
      </c>
      <c r="W56" s="93">
        <f>W59+W60</f>
        <v>306021</v>
      </c>
      <c r="X56" s="94">
        <f t="shared" si="13"/>
        <v>100</v>
      </c>
      <c r="Y56" s="92">
        <f>Y59+Y60</f>
        <v>299631</v>
      </c>
      <c r="Z56" s="93">
        <f>Z59+Z60</f>
        <v>299631</v>
      </c>
      <c r="AA56" s="94">
        <f t="shared" si="14"/>
        <v>100</v>
      </c>
    </row>
    <row r="57" spans="1:27" s="33" customFormat="1" ht="20.149999999999999" customHeight="1" x14ac:dyDescent="0.55000000000000004">
      <c r="A57" s="83"/>
      <c r="B57" s="84"/>
      <c r="C57" s="103" t="s">
        <v>140</v>
      </c>
      <c r="D57" s="77">
        <v>298315</v>
      </c>
      <c r="E57" s="15">
        <v>298315</v>
      </c>
      <c r="F57" s="74">
        <f t="shared" si="8"/>
        <v>100</v>
      </c>
      <c r="G57" s="77">
        <v>266516</v>
      </c>
      <c r="H57" s="15">
        <v>266516</v>
      </c>
      <c r="I57" s="74">
        <f t="shared" si="9"/>
        <v>100</v>
      </c>
      <c r="J57" s="77">
        <v>183711</v>
      </c>
      <c r="K57" s="15">
        <v>183711</v>
      </c>
      <c r="L57" s="74">
        <f t="shared" si="10"/>
        <v>100</v>
      </c>
      <c r="M57" s="77">
        <v>161032</v>
      </c>
      <c r="N57" s="15">
        <v>159465</v>
      </c>
      <c r="O57" s="74">
        <f t="shared" si="15"/>
        <v>99.026901485419046</v>
      </c>
      <c r="P57" s="77">
        <v>288067</v>
      </c>
      <c r="Q57" s="15">
        <v>288067</v>
      </c>
      <c r="R57" s="74">
        <f t="shared" si="11"/>
        <v>100</v>
      </c>
      <c r="S57" s="77">
        <v>276535</v>
      </c>
      <c r="T57" s="15">
        <v>276535</v>
      </c>
      <c r="U57" s="74">
        <f t="shared" si="12"/>
        <v>100</v>
      </c>
      <c r="V57" s="77">
        <v>305822</v>
      </c>
      <c r="W57" s="15">
        <v>305822</v>
      </c>
      <c r="X57" s="74">
        <f t="shared" si="13"/>
        <v>100</v>
      </c>
      <c r="Y57" s="77">
        <v>299631</v>
      </c>
      <c r="Z57" s="15">
        <v>299631</v>
      </c>
      <c r="AA57" s="74">
        <f t="shared" si="14"/>
        <v>100</v>
      </c>
    </row>
    <row r="58" spans="1:27" s="33" customFormat="1" ht="20.149999999999999" customHeight="1" x14ac:dyDescent="0.55000000000000004">
      <c r="A58" s="83"/>
      <c r="B58" s="84"/>
      <c r="C58" s="103" t="s">
        <v>142</v>
      </c>
      <c r="D58" s="77">
        <v>0</v>
      </c>
      <c r="E58" s="15">
        <v>0</v>
      </c>
      <c r="F58" s="74" t="str">
        <f t="shared" si="8"/>
        <v>-</v>
      </c>
      <c r="G58" s="77">
        <v>2266</v>
      </c>
      <c r="H58" s="15">
        <v>2266</v>
      </c>
      <c r="I58" s="74">
        <f t="shared" si="9"/>
        <v>100</v>
      </c>
      <c r="J58" s="77">
        <v>1604</v>
      </c>
      <c r="K58" s="15">
        <v>1586</v>
      </c>
      <c r="L58" s="74">
        <f t="shared" si="10"/>
        <v>98.877805486284288</v>
      </c>
      <c r="M58" s="77">
        <v>94</v>
      </c>
      <c r="N58" s="15">
        <v>94</v>
      </c>
      <c r="O58" s="74">
        <f t="shared" si="15"/>
        <v>100</v>
      </c>
      <c r="P58" s="77">
        <v>258</v>
      </c>
      <c r="Q58" s="15">
        <v>258</v>
      </c>
      <c r="R58" s="74">
        <f t="shared" si="11"/>
        <v>100</v>
      </c>
      <c r="S58" s="77">
        <v>710</v>
      </c>
      <c r="T58" s="15">
        <v>710</v>
      </c>
      <c r="U58" s="74">
        <f t="shared" si="12"/>
        <v>100</v>
      </c>
      <c r="V58" s="77">
        <v>199</v>
      </c>
      <c r="W58" s="15">
        <v>199</v>
      </c>
      <c r="X58" s="74">
        <f t="shared" si="13"/>
        <v>100</v>
      </c>
      <c r="Y58" s="77">
        <v>0</v>
      </c>
      <c r="Z58" s="15">
        <v>0</v>
      </c>
      <c r="AA58" s="74" t="str">
        <f t="shared" si="14"/>
        <v>-</v>
      </c>
    </row>
    <row r="59" spans="1:27" s="33" customFormat="1" ht="20.149999999999999" customHeight="1" x14ac:dyDescent="0.55000000000000004">
      <c r="A59" s="83"/>
      <c r="B59" s="84"/>
      <c r="C59" s="103" t="s">
        <v>136</v>
      </c>
      <c r="D59" s="77">
        <f>D57+D58</f>
        <v>298315</v>
      </c>
      <c r="E59" s="15">
        <f>E57+E58</f>
        <v>298315</v>
      </c>
      <c r="F59" s="74">
        <f t="shared" si="8"/>
        <v>100</v>
      </c>
      <c r="G59" s="77">
        <f>G57+G58</f>
        <v>268782</v>
      </c>
      <c r="H59" s="15">
        <f>H57+H58</f>
        <v>268782</v>
      </c>
      <c r="I59" s="74">
        <f t="shared" si="9"/>
        <v>100</v>
      </c>
      <c r="J59" s="77">
        <f>J57+J58</f>
        <v>185315</v>
      </c>
      <c r="K59" s="15">
        <f>K57+K58</f>
        <v>185297</v>
      </c>
      <c r="L59" s="74">
        <f t="shared" si="10"/>
        <v>99.990286808946934</v>
      </c>
      <c r="M59" s="77">
        <f>M57+M58</f>
        <v>161126</v>
      </c>
      <c r="N59" s="15">
        <f>N57+N58</f>
        <v>159559</v>
      </c>
      <c r="O59" s="74">
        <f t="shared" si="15"/>
        <v>99.027469185606293</v>
      </c>
      <c r="P59" s="77">
        <f>P57+P58</f>
        <v>288325</v>
      </c>
      <c r="Q59" s="15">
        <f>Q57+Q58</f>
        <v>288325</v>
      </c>
      <c r="R59" s="74">
        <f t="shared" si="11"/>
        <v>100</v>
      </c>
      <c r="S59" s="77">
        <f>S57+S58</f>
        <v>277245</v>
      </c>
      <c r="T59" s="15">
        <f>T57+T58</f>
        <v>277245</v>
      </c>
      <c r="U59" s="74">
        <f t="shared" si="12"/>
        <v>100</v>
      </c>
      <c r="V59" s="77">
        <f>V57+V58</f>
        <v>306021</v>
      </c>
      <c r="W59" s="15">
        <f>W57+W58</f>
        <v>306021</v>
      </c>
      <c r="X59" s="74">
        <f t="shared" si="13"/>
        <v>100</v>
      </c>
      <c r="Y59" s="77">
        <f>Y57+Y58</f>
        <v>299631</v>
      </c>
      <c r="Z59" s="15">
        <f>Z57+Z58</f>
        <v>299631</v>
      </c>
      <c r="AA59" s="74">
        <f t="shared" si="14"/>
        <v>100</v>
      </c>
    </row>
    <row r="60" spans="1:27" s="33" customFormat="1" ht="20.149999999999999" customHeight="1" x14ac:dyDescent="0.55000000000000004">
      <c r="A60" s="87"/>
      <c r="B60" s="88"/>
      <c r="C60" s="104" t="s">
        <v>138</v>
      </c>
      <c r="D60" s="78">
        <v>0</v>
      </c>
      <c r="E60" s="18">
        <v>0</v>
      </c>
      <c r="F60" s="76" t="str">
        <f t="shared" si="8"/>
        <v>-</v>
      </c>
      <c r="G60" s="78">
        <v>18</v>
      </c>
      <c r="H60" s="18">
        <v>18</v>
      </c>
      <c r="I60" s="76">
        <f t="shared" si="9"/>
        <v>100</v>
      </c>
      <c r="J60" s="78">
        <v>1567</v>
      </c>
      <c r="K60" s="18">
        <v>1567</v>
      </c>
      <c r="L60" s="76">
        <f t="shared" si="10"/>
        <v>100</v>
      </c>
      <c r="M60" s="78"/>
      <c r="N60" s="18"/>
      <c r="O60" s="76" t="str">
        <f t="shared" si="15"/>
        <v>-</v>
      </c>
      <c r="P60" s="78"/>
      <c r="Q60" s="18"/>
      <c r="R60" s="76" t="str">
        <f t="shared" si="11"/>
        <v>-</v>
      </c>
      <c r="S60" s="78"/>
      <c r="T60" s="18"/>
      <c r="U60" s="76" t="str">
        <f t="shared" si="12"/>
        <v>-</v>
      </c>
      <c r="V60" s="78">
        <v>0</v>
      </c>
      <c r="W60" s="18">
        <v>0</v>
      </c>
      <c r="X60" s="76" t="str">
        <f t="shared" si="13"/>
        <v>-</v>
      </c>
      <c r="Y60" s="78">
        <v>0</v>
      </c>
      <c r="Z60" s="18">
        <v>0</v>
      </c>
      <c r="AA60" s="76" t="str">
        <f t="shared" si="14"/>
        <v>-</v>
      </c>
    </row>
    <row r="61" spans="1:27" s="33" customFormat="1" ht="20.149999999999999" customHeight="1" x14ac:dyDescent="0.55000000000000004">
      <c r="A61" s="190" t="s">
        <v>27</v>
      </c>
      <c r="B61" s="191"/>
      <c r="C61" s="105" t="s">
        <v>17</v>
      </c>
      <c r="D61" s="98">
        <f>D64+D65</f>
        <v>9791299</v>
      </c>
      <c r="E61" s="101">
        <f>E64+E65</f>
        <v>9782353</v>
      </c>
      <c r="F61" s="100">
        <f t="shared" si="8"/>
        <v>99.908633165017221</v>
      </c>
      <c r="G61" s="98">
        <f>G64+G65</f>
        <v>9633919</v>
      </c>
      <c r="H61" s="101">
        <f>H64+H65</f>
        <v>9628775</v>
      </c>
      <c r="I61" s="100">
        <f t="shared" si="9"/>
        <v>99.946605322299263</v>
      </c>
      <c r="J61" s="98">
        <f>J64+J65</f>
        <v>9716552</v>
      </c>
      <c r="K61" s="101">
        <f>K64+K65</f>
        <v>9680420</v>
      </c>
      <c r="L61" s="100">
        <f t="shared" si="10"/>
        <v>99.628139693998449</v>
      </c>
      <c r="M61" s="98">
        <f>M64+M65</f>
        <v>9416367</v>
      </c>
      <c r="N61" s="101">
        <f>N64+N65</f>
        <v>9221027</v>
      </c>
      <c r="O61" s="100">
        <f t="shared" si="15"/>
        <v>97.925526904378302</v>
      </c>
      <c r="P61" s="98">
        <f>P64+P65</f>
        <v>9353972</v>
      </c>
      <c r="Q61" s="101">
        <f>Q64+Q65</f>
        <v>9344812</v>
      </c>
      <c r="R61" s="100">
        <f t="shared" si="11"/>
        <v>99.90207368591652</v>
      </c>
      <c r="S61" s="98">
        <f>S64+S65</f>
        <v>9278293</v>
      </c>
      <c r="T61" s="101">
        <f>T64+T65</f>
        <v>9276043</v>
      </c>
      <c r="U61" s="100">
        <f t="shared" si="12"/>
        <v>99.975749849676006</v>
      </c>
      <c r="V61" s="98">
        <f>V64+V65</f>
        <v>9067190</v>
      </c>
      <c r="W61" s="101">
        <f>W64+W65</f>
        <v>9064610</v>
      </c>
      <c r="X61" s="100">
        <f t="shared" si="13"/>
        <v>99.971545760042517</v>
      </c>
      <c r="Y61" s="98">
        <f>Y64+Y65</f>
        <v>8977094</v>
      </c>
      <c r="Z61" s="101">
        <f>Z64+Z65</f>
        <v>8975798</v>
      </c>
      <c r="AA61" s="100">
        <f t="shared" si="14"/>
        <v>99.985563256884689</v>
      </c>
    </row>
    <row r="62" spans="1:27" s="33" customFormat="1" ht="20.149999999999999" customHeight="1" x14ac:dyDescent="0.55000000000000004">
      <c r="A62" s="83"/>
      <c r="B62" s="84"/>
      <c r="C62" s="103" t="s">
        <v>140</v>
      </c>
      <c r="D62" s="77">
        <v>9718212</v>
      </c>
      <c r="E62" s="15">
        <v>9713787</v>
      </c>
      <c r="F62" s="74">
        <f t="shared" si="8"/>
        <v>99.954466932806156</v>
      </c>
      <c r="G62" s="77">
        <v>9512756</v>
      </c>
      <c r="H62" s="15">
        <v>9509949</v>
      </c>
      <c r="I62" s="74">
        <f t="shared" si="9"/>
        <v>99.970492252718344</v>
      </c>
      <c r="J62" s="77">
        <v>9386245</v>
      </c>
      <c r="K62" s="15">
        <v>9373109</v>
      </c>
      <c r="L62" s="74">
        <f t="shared" si="10"/>
        <v>99.860050531389291</v>
      </c>
      <c r="M62" s="77">
        <v>9323110</v>
      </c>
      <c r="N62" s="15">
        <v>9129567</v>
      </c>
      <c r="O62" s="74">
        <f t="shared" si="15"/>
        <v>97.9240510945382</v>
      </c>
      <c r="P62" s="77">
        <v>9262305</v>
      </c>
      <c r="Q62" s="15">
        <v>9256577</v>
      </c>
      <c r="R62" s="74">
        <f t="shared" si="11"/>
        <v>99.938157942326455</v>
      </c>
      <c r="S62" s="77">
        <v>9183316</v>
      </c>
      <c r="T62" s="15">
        <v>9181819</v>
      </c>
      <c r="U62" s="74">
        <f t="shared" si="12"/>
        <v>99.983698698814237</v>
      </c>
      <c r="V62" s="77">
        <v>9009249</v>
      </c>
      <c r="W62" s="15">
        <v>9009176</v>
      </c>
      <c r="X62" s="74">
        <f t="shared" si="13"/>
        <v>99.999189721584997</v>
      </c>
      <c r="Y62" s="77">
        <v>8888607</v>
      </c>
      <c r="Z62" s="15">
        <v>8888064</v>
      </c>
      <c r="AA62" s="74">
        <f t="shared" si="14"/>
        <v>99.99389105627013</v>
      </c>
    </row>
    <row r="63" spans="1:27" s="33" customFormat="1" ht="20.149999999999999" customHeight="1" x14ac:dyDescent="0.55000000000000004">
      <c r="A63" s="83"/>
      <c r="B63" s="84"/>
      <c r="C63" s="103" t="s">
        <v>142</v>
      </c>
      <c r="D63" s="77">
        <v>67559</v>
      </c>
      <c r="E63" s="15">
        <v>63675</v>
      </c>
      <c r="F63" s="74">
        <f t="shared" si="8"/>
        <v>94.250951020589412</v>
      </c>
      <c r="G63" s="77">
        <v>85030</v>
      </c>
      <c r="H63" s="15">
        <v>85030</v>
      </c>
      <c r="I63" s="74">
        <f t="shared" si="9"/>
        <v>100</v>
      </c>
      <c r="J63" s="77">
        <v>133257</v>
      </c>
      <c r="K63" s="15">
        <v>126380</v>
      </c>
      <c r="L63" s="74">
        <f t="shared" si="10"/>
        <v>94.839295496671852</v>
      </c>
      <c r="M63" s="77">
        <v>83777</v>
      </c>
      <c r="N63" s="15">
        <v>82849</v>
      </c>
      <c r="O63" s="74">
        <f t="shared" si="15"/>
        <v>98.892297408596633</v>
      </c>
      <c r="P63" s="77">
        <v>89345</v>
      </c>
      <c r="Q63" s="15">
        <v>85913</v>
      </c>
      <c r="R63" s="74">
        <f t="shared" si="11"/>
        <v>96.158710616150884</v>
      </c>
      <c r="S63" s="77">
        <v>92398</v>
      </c>
      <c r="T63" s="15">
        <v>92398</v>
      </c>
      <c r="U63" s="74">
        <f t="shared" si="12"/>
        <v>100</v>
      </c>
      <c r="V63" s="77">
        <v>56645</v>
      </c>
      <c r="W63" s="15">
        <v>54892</v>
      </c>
      <c r="X63" s="74">
        <f t="shared" si="13"/>
        <v>96.905287315738377</v>
      </c>
      <c r="Y63" s="77">
        <v>83345</v>
      </c>
      <c r="Z63" s="15">
        <v>83345</v>
      </c>
      <c r="AA63" s="74">
        <f t="shared" si="14"/>
        <v>100</v>
      </c>
    </row>
    <row r="64" spans="1:27" s="33" customFormat="1" ht="20.149999999999999" customHeight="1" x14ac:dyDescent="0.55000000000000004">
      <c r="A64" s="83"/>
      <c r="B64" s="84"/>
      <c r="C64" s="103" t="s">
        <v>136</v>
      </c>
      <c r="D64" s="77">
        <f>D62+D63</f>
        <v>9785771</v>
      </c>
      <c r="E64" s="15">
        <f>E62+E63</f>
        <v>9777462</v>
      </c>
      <c r="F64" s="74">
        <f t="shared" si="8"/>
        <v>99.915091003049227</v>
      </c>
      <c r="G64" s="77">
        <f>G62+G63</f>
        <v>9597786</v>
      </c>
      <c r="H64" s="15">
        <f>H62+H63</f>
        <v>9594979</v>
      </c>
      <c r="I64" s="74">
        <f t="shared" si="9"/>
        <v>99.970753671732211</v>
      </c>
      <c r="J64" s="77">
        <f>J62+J63</f>
        <v>9519502</v>
      </c>
      <c r="K64" s="15">
        <f>K62+K63</f>
        <v>9499489</v>
      </c>
      <c r="L64" s="74">
        <f t="shared" si="10"/>
        <v>99.789768414356132</v>
      </c>
      <c r="M64" s="77">
        <f>M62+M63</f>
        <v>9406887</v>
      </c>
      <c r="N64" s="15">
        <f>N62+N63</f>
        <v>9212416</v>
      </c>
      <c r="O64" s="74">
        <f t="shared" si="15"/>
        <v>97.932674220493993</v>
      </c>
      <c r="P64" s="77">
        <f>P62+P63</f>
        <v>9351650</v>
      </c>
      <c r="Q64" s="15">
        <f>Q62+Q63</f>
        <v>9342490</v>
      </c>
      <c r="R64" s="74">
        <f t="shared" si="11"/>
        <v>99.902049370966623</v>
      </c>
      <c r="S64" s="77">
        <f>S62+S63</f>
        <v>9275714</v>
      </c>
      <c r="T64" s="15">
        <f>T62+T63</f>
        <v>9274217</v>
      </c>
      <c r="U64" s="74">
        <f t="shared" si="12"/>
        <v>99.983861080667211</v>
      </c>
      <c r="V64" s="77">
        <f>V62+V63</f>
        <v>9065894</v>
      </c>
      <c r="W64" s="15">
        <f>W62+W63</f>
        <v>9064068</v>
      </c>
      <c r="X64" s="74">
        <f t="shared" si="13"/>
        <v>99.979858577653786</v>
      </c>
      <c r="Y64" s="77">
        <f>Y62+Y63</f>
        <v>8971952</v>
      </c>
      <c r="Z64" s="15">
        <f>Z62+Z63</f>
        <v>8971409</v>
      </c>
      <c r="AA64" s="74">
        <f t="shared" si="14"/>
        <v>99.993947805338237</v>
      </c>
    </row>
    <row r="65" spans="1:27" s="33" customFormat="1" ht="20.149999999999999" customHeight="1" x14ac:dyDescent="0.55000000000000004">
      <c r="A65" s="87"/>
      <c r="B65" s="88"/>
      <c r="C65" s="104" t="s">
        <v>138</v>
      </c>
      <c r="D65" s="78">
        <v>5528</v>
      </c>
      <c r="E65" s="18">
        <v>4891</v>
      </c>
      <c r="F65" s="76">
        <f t="shared" si="8"/>
        <v>88.476845151953682</v>
      </c>
      <c r="G65" s="78">
        <v>36133</v>
      </c>
      <c r="H65" s="18">
        <v>33796</v>
      </c>
      <c r="I65" s="76">
        <f t="shared" si="9"/>
        <v>93.532228157086323</v>
      </c>
      <c r="J65" s="78">
        <v>197050</v>
      </c>
      <c r="K65" s="18">
        <v>180931</v>
      </c>
      <c r="L65" s="76">
        <f t="shared" si="10"/>
        <v>91.819842679522964</v>
      </c>
      <c r="M65" s="78">
        <v>9480</v>
      </c>
      <c r="N65" s="18">
        <v>8611</v>
      </c>
      <c r="O65" s="76">
        <f t="shared" si="15"/>
        <v>90.833333333333329</v>
      </c>
      <c r="P65" s="78">
        <v>2322</v>
      </c>
      <c r="Q65" s="18">
        <v>2322</v>
      </c>
      <c r="R65" s="76">
        <f t="shared" si="11"/>
        <v>100</v>
      </c>
      <c r="S65" s="78">
        <v>2579</v>
      </c>
      <c r="T65" s="18">
        <v>1826</v>
      </c>
      <c r="U65" s="76">
        <f t="shared" si="12"/>
        <v>70.802636680884063</v>
      </c>
      <c r="V65" s="78">
        <v>1296</v>
      </c>
      <c r="W65" s="18">
        <v>542</v>
      </c>
      <c r="X65" s="76">
        <f t="shared" si="13"/>
        <v>41.820987654320987</v>
      </c>
      <c r="Y65" s="78">
        <v>5142</v>
      </c>
      <c r="Z65" s="18">
        <v>4389</v>
      </c>
      <c r="AA65" s="76">
        <f t="shared" si="14"/>
        <v>85.355892648774798</v>
      </c>
    </row>
    <row r="66" spans="1:27" s="33" customFormat="1" ht="20.149999999999999" customHeight="1" x14ac:dyDescent="0.55000000000000004">
      <c r="A66" s="192" t="s">
        <v>28</v>
      </c>
      <c r="B66" s="193"/>
      <c r="C66" s="106" t="s">
        <v>17</v>
      </c>
      <c r="D66" s="92">
        <f>D69+D70</f>
        <v>24253635</v>
      </c>
      <c r="E66" s="93">
        <f>E69+E70</f>
        <v>24018305</v>
      </c>
      <c r="F66" s="94">
        <f t="shared" si="8"/>
        <v>99.029712453411619</v>
      </c>
      <c r="G66" s="92">
        <f>G69+G70</f>
        <v>23731425</v>
      </c>
      <c r="H66" s="93">
        <f>H69+H70</f>
        <v>23476160</v>
      </c>
      <c r="I66" s="94">
        <f t="shared" si="9"/>
        <v>98.924358735305617</v>
      </c>
      <c r="J66" s="92">
        <f>J69+J70</f>
        <v>23005945</v>
      </c>
      <c r="K66" s="93">
        <f>K69+K70</f>
        <v>22729164</v>
      </c>
      <c r="L66" s="94">
        <f t="shared" si="10"/>
        <v>98.796915319062094</v>
      </c>
      <c r="M66" s="92">
        <f>M69+M70</f>
        <v>23435827</v>
      </c>
      <c r="N66" s="93">
        <f>N69+N70</f>
        <v>22812646</v>
      </c>
      <c r="O66" s="94">
        <f t="shared" si="15"/>
        <v>97.340904590224184</v>
      </c>
      <c r="P66" s="92">
        <f>P69+P70</f>
        <v>23131605</v>
      </c>
      <c r="Q66" s="93">
        <f>Q69+Q70</f>
        <v>22771068</v>
      </c>
      <c r="R66" s="94">
        <f t="shared" si="11"/>
        <v>98.44136626057724</v>
      </c>
      <c r="S66" s="92">
        <f>S69+S70</f>
        <v>22861670</v>
      </c>
      <c r="T66" s="93">
        <f>T69+T70</f>
        <v>22489598</v>
      </c>
      <c r="U66" s="94">
        <f t="shared" si="12"/>
        <v>98.372507345263926</v>
      </c>
      <c r="V66" s="92">
        <f>V69+V70</f>
        <v>22810684</v>
      </c>
      <c r="W66" s="93">
        <f>W69+W70</f>
        <v>22382128</v>
      </c>
      <c r="X66" s="94">
        <f t="shared" si="13"/>
        <v>98.12124879727412</v>
      </c>
      <c r="Y66" s="92">
        <f>Y69+Y70</f>
        <v>22648894</v>
      </c>
      <c r="Z66" s="93">
        <f>Z69+Z70</f>
        <v>22143488</v>
      </c>
      <c r="AA66" s="94">
        <f t="shared" si="14"/>
        <v>97.76851796825045</v>
      </c>
    </row>
    <row r="67" spans="1:27" s="33" customFormat="1" ht="20.149999999999999" customHeight="1" x14ac:dyDescent="0.55000000000000004">
      <c r="A67" s="83"/>
      <c r="B67" s="84"/>
      <c r="C67" s="103" t="s">
        <v>140</v>
      </c>
      <c r="D67" s="77">
        <v>23998980</v>
      </c>
      <c r="E67" s="15">
        <v>23892849</v>
      </c>
      <c r="F67" s="74">
        <f t="shared" si="8"/>
        <v>99.557768705169963</v>
      </c>
      <c r="G67" s="77">
        <v>23465177</v>
      </c>
      <c r="H67" s="15">
        <v>23346202</v>
      </c>
      <c r="I67" s="74">
        <f t="shared" si="9"/>
        <v>99.492972075173341</v>
      </c>
      <c r="J67" s="77">
        <v>22413691</v>
      </c>
      <c r="K67" s="15">
        <v>22298964</v>
      </c>
      <c r="L67" s="74">
        <f t="shared" si="10"/>
        <v>99.488138745198199</v>
      </c>
      <c r="M67" s="77">
        <v>23095361</v>
      </c>
      <c r="N67" s="15">
        <v>22657458</v>
      </c>
      <c r="O67" s="74">
        <f t="shared" si="15"/>
        <v>98.103935244831192</v>
      </c>
      <c r="P67" s="77">
        <v>22798743</v>
      </c>
      <c r="Q67" s="15">
        <v>22637143</v>
      </c>
      <c r="R67" s="74">
        <f t="shared" si="11"/>
        <v>99.291188992305408</v>
      </c>
      <c r="S67" s="77">
        <v>22456014</v>
      </c>
      <c r="T67" s="15">
        <v>22323886</v>
      </c>
      <c r="U67" s="74">
        <f t="shared" si="12"/>
        <v>99.411614189410457</v>
      </c>
      <c r="V67" s="77">
        <v>22348763</v>
      </c>
      <c r="W67" s="15">
        <v>22203707</v>
      </c>
      <c r="X67" s="74">
        <f t="shared" si="13"/>
        <v>99.350943942624468</v>
      </c>
      <c r="Y67" s="77">
        <v>22107440</v>
      </c>
      <c r="Z67" s="15">
        <v>21940964</v>
      </c>
      <c r="AA67" s="74">
        <f t="shared" si="14"/>
        <v>99.246968441393491</v>
      </c>
    </row>
    <row r="68" spans="1:27" s="33" customFormat="1" ht="20.149999999999999" customHeight="1" x14ac:dyDescent="0.55000000000000004">
      <c r="A68" s="83"/>
      <c r="B68" s="84"/>
      <c r="C68" s="103" t="s">
        <v>142</v>
      </c>
      <c r="D68" s="77">
        <v>15938</v>
      </c>
      <c r="E68" s="15">
        <v>14728</v>
      </c>
      <c r="F68" s="74">
        <f t="shared" si="8"/>
        <v>92.408081315095998</v>
      </c>
      <c r="G68" s="77">
        <v>6652</v>
      </c>
      <c r="H68" s="15">
        <v>5940</v>
      </c>
      <c r="I68" s="74">
        <f t="shared" si="9"/>
        <v>89.296452194828618</v>
      </c>
      <c r="J68" s="77">
        <v>13663</v>
      </c>
      <c r="K68" s="15">
        <v>11958</v>
      </c>
      <c r="L68" s="74">
        <f t="shared" si="10"/>
        <v>87.521042230842411</v>
      </c>
      <c r="M68" s="77">
        <v>5918</v>
      </c>
      <c r="N68" s="15">
        <v>3931</v>
      </c>
      <c r="O68" s="74">
        <f t="shared" si="15"/>
        <v>66.424467725582971</v>
      </c>
      <c r="P68" s="77">
        <v>6302</v>
      </c>
      <c r="Q68" s="15">
        <v>4693</v>
      </c>
      <c r="R68" s="74">
        <f t="shared" si="11"/>
        <v>74.468422722945093</v>
      </c>
      <c r="S68" s="77">
        <v>10854</v>
      </c>
      <c r="T68" s="15">
        <v>8126</v>
      </c>
      <c r="U68" s="74">
        <f t="shared" si="12"/>
        <v>74.866408697254471</v>
      </c>
      <c r="V68" s="77">
        <v>8882</v>
      </c>
      <c r="W68" s="15">
        <v>7088</v>
      </c>
      <c r="X68" s="74">
        <f t="shared" si="13"/>
        <v>79.801846430984014</v>
      </c>
      <c r="Y68" s="77">
        <v>12479</v>
      </c>
      <c r="Z68" s="15">
        <v>9650</v>
      </c>
      <c r="AA68" s="74">
        <f t="shared" si="14"/>
        <v>77.329914255950001</v>
      </c>
    </row>
    <row r="69" spans="1:27" s="33" customFormat="1" ht="20.149999999999999" customHeight="1" x14ac:dyDescent="0.55000000000000004">
      <c r="A69" s="83"/>
      <c r="B69" s="84"/>
      <c r="C69" s="103" t="s">
        <v>136</v>
      </c>
      <c r="D69" s="77">
        <f>D67+D68</f>
        <v>24014918</v>
      </c>
      <c r="E69" s="15">
        <f>E67+E68</f>
        <v>23907577</v>
      </c>
      <c r="F69" s="74">
        <f t="shared" si="8"/>
        <v>99.553023666372709</v>
      </c>
      <c r="G69" s="77">
        <f>G67+G68</f>
        <v>23471829</v>
      </c>
      <c r="H69" s="15">
        <f>H67+H68</f>
        <v>23352142</v>
      </c>
      <c r="I69" s="74">
        <f t="shared" si="9"/>
        <v>99.490082345095473</v>
      </c>
      <c r="J69" s="77">
        <f>J67+J68</f>
        <v>22427354</v>
      </c>
      <c r="K69" s="15">
        <f>K67+K68</f>
        <v>22310922</v>
      </c>
      <c r="L69" s="74">
        <f t="shared" si="10"/>
        <v>99.480848253431958</v>
      </c>
      <c r="M69" s="77">
        <f>M67+M68</f>
        <v>23101279</v>
      </c>
      <c r="N69" s="15">
        <f>N67+N68</f>
        <v>22661389</v>
      </c>
      <c r="O69" s="74">
        <f t="shared" si="15"/>
        <v>98.095819716302287</v>
      </c>
      <c r="P69" s="77">
        <f>P67+P68</f>
        <v>22805045</v>
      </c>
      <c r="Q69" s="15">
        <f>Q67+Q68</f>
        <v>22641836</v>
      </c>
      <c r="R69" s="74">
        <f t="shared" si="11"/>
        <v>99.284329410444045</v>
      </c>
      <c r="S69" s="77">
        <f>S67+S68</f>
        <v>22466868</v>
      </c>
      <c r="T69" s="15">
        <f>T67+T68</f>
        <v>22332012</v>
      </c>
      <c r="U69" s="74">
        <f t="shared" si="12"/>
        <v>99.399756120879871</v>
      </c>
      <c r="V69" s="77">
        <f>V67+V68</f>
        <v>22357645</v>
      </c>
      <c r="W69" s="15">
        <f>W67+W68</f>
        <v>22210795</v>
      </c>
      <c r="X69" s="74">
        <f t="shared" si="13"/>
        <v>99.343177691568144</v>
      </c>
      <c r="Y69" s="77">
        <f>Y67+Y68</f>
        <v>22119919</v>
      </c>
      <c r="Z69" s="15">
        <f>Z67+Z68</f>
        <v>21950614</v>
      </c>
      <c r="AA69" s="74">
        <f t="shared" si="14"/>
        <v>99.234603888016053</v>
      </c>
    </row>
    <row r="70" spans="1:27" s="33" customFormat="1" ht="20.149999999999999" customHeight="1" x14ac:dyDescent="0.55000000000000004">
      <c r="A70" s="83"/>
      <c r="B70" s="84"/>
      <c r="C70" s="104" t="s">
        <v>138</v>
      </c>
      <c r="D70" s="77">
        <v>238717</v>
      </c>
      <c r="E70" s="15">
        <v>110728</v>
      </c>
      <c r="F70" s="74">
        <f t="shared" si="8"/>
        <v>46.384631174151821</v>
      </c>
      <c r="G70" s="77">
        <v>259596</v>
      </c>
      <c r="H70" s="15">
        <v>124018</v>
      </c>
      <c r="I70" s="74">
        <f t="shared" si="9"/>
        <v>47.773463381562124</v>
      </c>
      <c r="J70" s="77">
        <v>578591</v>
      </c>
      <c r="K70" s="15">
        <v>418242</v>
      </c>
      <c r="L70" s="74">
        <f t="shared" si="10"/>
        <v>72.286295500621335</v>
      </c>
      <c r="M70" s="77">
        <v>334548</v>
      </c>
      <c r="N70" s="15">
        <v>151257</v>
      </c>
      <c r="O70" s="74">
        <f t="shared" si="15"/>
        <v>45.212346210409272</v>
      </c>
      <c r="P70" s="77">
        <v>326560</v>
      </c>
      <c r="Q70" s="15">
        <v>129232</v>
      </c>
      <c r="R70" s="74">
        <f t="shared" si="11"/>
        <v>39.573738363547278</v>
      </c>
      <c r="S70" s="77">
        <v>394802</v>
      </c>
      <c r="T70" s="15">
        <v>157586</v>
      </c>
      <c r="U70" s="74">
        <f t="shared" si="12"/>
        <v>39.915197997983796</v>
      </c>
      <c r="V70" s="77">
        <v>453039</v>
      </c>
      <c r="W70" s="15">
        <v>171333</v>
      </c>
      <c r="X70" s="74">
        <f t="shared" si="13"/>
        <v>37.81859839881335</v>
      </c>
      <c r="Y70" s="77">
        <v>528975</v>
      </c>
      <c r="Z70" s="15">
        <v>192874</v>
      </c>
      <c r="AA70" s="74">
        <f t="shared" si="14"/>
        <v>36.461836570726405</v>
      </c>
    </row>
    <row r="71" spans="1:27" s="33" customFormat="1" ht="20.149999999999999" customHeight="1" x14ac:dyDescent="0.55000000000000004">
      <c r="A71" s="83"/>
      <c r="B71" s="90" t="s">
        <v>22</v>
      </c>
      <c r="C71" s="103" t="s">
        <v>17</v>
      </c>
      <c r="D71" s="77">
        <f>D72+D73</f>
        <v>24253635</v>
      </c>
      <c r="E71" s="15">
        <f>E72+E73</f>
        <v>24018305</v>
      </c>
      <c r="F71" s="74">
        <f t="shared" si="8"/>
        <v>99.029712453411619</v>
      </c>
      <c r="G71" s="77">
        <f>G72+G73</f>
        <v>23731425</v>
      </c>
      <c r="H71" s="15">
        <f>H72+H73</f>
        <v>23476160</v>
      </c>
      <c r="I71" s="74">
        <f t="shared" si="9"/>
        <v>98.924358735305617</v>
      </c>
      <c r="J71" s="77">
        <f>J72+J73</f>
        <v>23005945</v>
      </c>
      <c r="K71" s="15">
        <f>K72+K73</f>
        <v>22729164</v>
      </c>
      <c r="L71" s="74">
        <f t="shared" si="10"/>
        <v>98.796915319062094</v>
      </c>
      <c r="M71" s="77">
        <f>M72+M73</f>
        <v>23435827</v>
      </c>
      <c r="N71" s="15">
        <f>N72+N73</f>
        <v>22812646</v>
      </c>
      <c r="O71" s="74">
        <f t="shared" si="15"/>
        <v>97.340904590224184</v>
      </c>
      <c r="P71" s="77">
        <f>P72+P73</f>
        <v>23131605</v>
      </c>
      <c r="Q71" s="15">
        <f>Q72+Q73</f>
        <v>22771068</v>
      </c>
      <c r="R71" s="74">
        <f t="shared" si="11"/>
        <v>98.44136626057724</v>
      </c>
      <c r="S71" s="77">
        <f>S72+S73</f>
        <v>22861670</v>
      </c>
      <c r="T71" s="15">
        <f>T72+T73</f>
        <v>22489598</v>
      </c>
      <c r="U71" s="74">
        <f t="shared" si="12"/>
        <v>98.372507345263926</v>
      </c>
      <c r="V71" s="77">
        <f>V72+V73</f>
        <v>22810684</v>
      </c>
      <c r="W71" s="15">
        <f>W72+W73</f>
        <v>22382128</v>
      </c>
      <c r="X71" s="74">
        <f t="shared" si="13"/>
        <v>98.12124879727412</v>
      </c>
      <c r="Y71" s="77">
        <f>Y72+Y73</f>
        <v>22648894</v>
      </c>
      <c r="Z71" s="15">
        <f>Z72+Z73</f>
        <v>22143488</v>
      </c>
      <c r="AA71" s="74">
        <f t="shared" si="14"/>
        <v>97.76851796825045</v>
      </c>
    </row>
    <row r="72" spans="1:27" s="33" customFormat="1" ht="20.149999999999999" customHeight="1" x14ac:dyDescent="0.55000000000000004">
      <c r="A72" s="83"/>
      <c r="B72" s="84"/>
      <c r="C72" s="103" t="s">
        <v>143</v>
      </c>
      <c r="D72" s="77">
        <v>11045105</v>
      </c>
      <c r="E72" s="15">
        <v>10937937</v>
      </c>
      <c r="F72" s="74">
        <f t="shared" si="8"/>
        <v>99.029724027068994</v>
      </c>
      <c r="G72" s="77">
        <v>10991481</v>
      </c>
      <c r="H72" s="15">
        <v>10873341</v>
      </c>
      <c r="I72" s="74">
        <f t="shared" si="9"/>
        <v>98.925167591155372</v>
      </c>
      <c r="J72" s="77">
        <v>10654695</v>
      </c>
      <c r="K72" s="15">
        <v>10526697</v>
      </c>
      <c r="L72" s="74">
        <f t="shared" si="10"/>
        <v>98.798670445282582</v>
      </c>
      <c r="M72" s="77">
        <v>10606887</v>
      </c>
      <c r="N72" s="15">
        <v>10324892</v>
      </c>
      <c r="O72" s="74">
        <f t="shared" si="15"/>
        <v>97.341397150738004</v>
      </c>
      <c r="P72" s="77">
        <v>10562339</v>
      </c>
      <c r="Q72" s="15">
        <v>10397603</v>
      </c>
      <c r="R72" s="74">
        <f t="shared" si="11"/>
        <v>98.440345457573358</v>
      </c>
      <c r="S72" s="77">
        <v>10520432</v>
      </c>
      <c r="T72" s="15">
        <v>10348795</v>
      </c>
      <c r="U72" s="74">
        <f t="shared" si="12"/>
        <v>98.368536577205191</v>
      </c>
      <c r="V72" s="77">
        <v>10394737</v>
      </c>
      <c r="W72" s="15">
        <v>10199463</v>
      </c>
      <c r="X72" s="74">
        <f t="shared" si="13"/>
        <v>98.121414712079783</v>
      </c>
      <c r="Y72" s="77">
        <v>10452901</v>
      </c>
      <c r="Z72" s="15">
        <v>10219557</v>
      </c>
      <c r="AA72" s="74">
        <f t="shared" si="14"/>
        <v>97.767662776103975</v>
      </c>
    </row>
    <row r="73" spans="1:27" s="33" customFormat="1" ht="20.149999999999999" customHeight="1" x14ac:dyDescent="0.55000000000000004">
      <c r="A73" s="87"/>
      <c r="B73" s="91"/>
      <c r="C73" s="104" t="s">
        <v>144</v>
      </c>
      <c r="D73" s="78">
        <v>13208530</v>
      </c>
      <c r="E73" s="18">
        <v>13080368</v>
      </c>
      <c r="F73" s="76">
        <f t="shared" si="8"/>
        <v>99.029702775403479</v>
      </c>
      <c r="G73" s="78">
        <v>12739944</v>
      </c>
      <c r="H73" s="18">
        <v>12602819</v>
      </c>
      <c r="I73" s="76">
        <f t="shared" si="9"/>
        <v>98.923660888933256</v>
      </c>
      <c r="J73" s="78">
        <v>12351250</v>
      </c>
      <c r="K73" s="18">
        <v>12202467</v>
      </c>
      <c r="L73" s="76">
        <f t="shared" si="10"/>
        <v>98.795401275174584</v>
      </c>
      <c r="M73" s="78">
        <v>12828940</v>
      </c>
      <c r="N73" s="18">
        <v>12487754</v>
      </c>
      <c r="O73" s="76">
        <f t="shared" si="15"/>
        <v>97.340497344285666</v>
      </c>
      <c r="P73" s="78">
        <v>12569266</v>
      </c>
      <c r="Q73" s="18">
        <v>12373465</v>
      </c>
      <c r="R73" s="76">
        <f t="shared" si="11"/>
        <v>98.442224072591031</v>
      </c>
      <c r="S73" s="78">
        <v>12341238</v>
      </c>
      <c r="T73" s="18">
        <v>12140803</v>
      </c>
      <c r="U73" s="76">
        <f t="shared" si="12"/>
        <v>98.375892272720122</v>
      </c>
      <c r="V73" s="78">
        <v>12415947</v>
      </c>
      <c r="W73" s="18">
        <v>12182665</v>
      </c>
      <c r="X73" s="76">
        <f t="shared" si="13"/>
        <v>98.121109891980055</v>
      </c>
      <c r="Y73" s="78">
        <v>12195993</v>
      </c>
      <c r="Z73" s="18">
        <v>11923931</v>
      </c>
      <c r="AA73" s="76">
        <f t="shared" si="14"/>
        <v>97.769250933482823</v>
      </c>
    </row>
  </sheetData>
  <customSheetViews>
    <customSheetView guid="{2CC1B3A9-94E3-4F0A-AFF4-E3994548386B}" fitToPage="1">
      <pane xSplit="3" ySplit="7" topLeftCell="D17" activePane="bottomRight" state="frozen"/>
      <selection pane="bottomRight" activeCell="D20" sqref="D20"/>
      <pageMargins left="0" right="0" top="0" bottom="0" header="0" footer="0"/>
      <printOptions horizontalCentered="1"/>
      <pageSetup paperSize="8" scale="57" orientation="landscape" r:id="rId1"/>
    </customSheetView>
  </customSheetViews>
  <mergeCells count="17">
    <mergeCell ref="J6:L6"/>
    <mergeCell ref="A8:B8"/>
    <mergeCell ref="A13:B13"/>
    <mergeCell ref="A66:B66"/>
    <mergeCell ref="A31:B31"/>
    <mergeCell ref="A41:B41"/>
    <mergeCell ref="A46:B46"/>
    <mergeCell ref="A51:B51"/>
    <mergeCell ref="A56:B56"/>
    <mergeCell ref="A61:B61"/>
    <mergeCell ref="G6:I6"/>
    <mergeCell ref="D6:F6"/>
    <mergeCell ref="Y6:AA6"/>
    <mergeCell ref="V6:X6"/>
    <mergeCell ref="S6:U6"/>
    <mergeCell ref="P6:R6"/>
    <mergeCell ref="M6:O6"/>
  </mergeCells>
  <phoneticPr fontId="6"/>
  <conditionalFormatting sqref="G8:I73">
    <cfRule type="containsBlanks" dxfId="11" priority="2">
      <formula>LEN(TRIM(G8))=0</formula>
    </cfRule>
  </conditionalFormatting>
  <conditionalFormatting sqref="D8:F73">
    <cfRule type="containsBlanks" dxfId="10" priority="1">
      <formula>LEN(TRIM(D8))=0</formula>
    </cfRule>
  </conditionalFormatting>
  <hyperlinks>
    <hyperlink ref="A1:B1" location="目次!A1" display="目次へ戻る"/>
  </hyperlinks>
  <printOptions horizontalCentered="1"/>
  <pageMargins left="0" right="0" top="0" bottom="0" header="0" footer="0"/>
  <pageSetup paperSize="8" scale="5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8.58203125" defaultRowHeight="14" x14ac:dyDescent="0.3"/>
  <cols>
    <col min="1" max="1" width="11.33203125" style="3" customWidth="1"/>
    <col min="2" max="2" width="10.33203125" style="3" bestFit="1" customWidth="1"/>
    <col min="3" max="4" width="12.58203125" style="1" customWidth="1"/>
    <col min="5" max="5" width="8.08203125" style="1" customWidth="1"/>
    <col min="6" max="7" width="11.58203125" style="1" customWidth="1"/>
    <col min="8" max="8" width="8.08203125" style="1" customWidth="1"/>
    <col min="9" max="10" width="12.58203125" style="1" customWidth="1"/>
    <col min="11" max="11" width="8.08203125" style="1" customWidth="1"/>
    <col min="12" max="13" width="11.58203125" style="1" customWidth="1"/>
    <col min="14" max="14" width="8.08203125" style="1" customWidth="1"/>
    <col min="15" max="16" width="12.58203125" style="1" customWidth="1"/>
    <col min="17" max="17" width="8.08203125" style="1" customWidth="1"/>
    <col min="18" max="19" width="6.58203125" style="1" bestFit="1" customWidth="1"/>
    <col min="20" max="20" width="10.33203125" style="1" bestFit="1" customWidth="1"/>
    <col min="21" max="21" width="11.25" style="1" bestFit="1" customWidth="1"/>
    <col min="22" max="22" width="6.58203125" style="1" bestFit="1" customWidth="1"/>
    <col min="23" max="23" width="10.33203125" style="1" bestFit="1" customWidth="1"/>
    <col min="24" max="24" width="11.25" style="1" bestFit="1" customWidth="1"/>
    <col min="25" max="25" width="6.58203125" style="1" bestFit="1" customWidth="1"/>
    <col min="26" max="26" width="10.33203125" style="1" bestFit="1" customWidth="1"/>
    <col min="27" max="16384" width="8.58203125" style="1"/>
  </cols>
  <sheetData>
    <row r="1" spans="1:26" ht="14.5" x14ac:dyDescent="0.3">
      <c r="A1" s="156" t="s">
        <v>116</v>
      </c>
    </row>
    <row r="3" spans="1:26" s="109" customFormat="1" ht="20.149999999999999" customHeight="1" x14ac:dyDescent="0.55000000000000004">
      <c r="A3" s="107" t="s">
        <v>101</v>
      </c>
      <c r="B3" s="108"/>
    </row>
    <row r="4" spans="1:26" s="109" customFormat="1" ht="20.149999999999999" customHeight="1" x14ac:dyDescent="0.55000000000000004">
      <c r="A4" s="107" t="s">
        <v>118</v>
      </c>
      <c r="B4" s="108"/>
    </row>
    <row r="5" spans="1:26" s="109" customFormat="1" ht="18.5" x14ac:dyDescent="0.55000000000000004">
      <c r="A5" s="107"/>
      <c r="B5" s="108"/>
    </row>
    <row r="6" spans="1:26" s="109" customFormat="1" ht="18.5" x14ac:dyDescent="0.55000000000000004">
      <c r="A6" s="81" t="s">
        <v>38</v>
      </c>
      <c r="B6" s="108"/>
    </row>
    <row r="7" spans="1:26" s="80" customFormat="1" ht="20.149999999999999" customHeight="1" x14ac:dyDescent="0.55000000000000004">
      <c r="A7" s="81"/>
      <c r="B7" s="79"/>
      <c r="C7" s="196" t="s">
        <v>77</v>
      </c>
      <c r="D7" s="196"/>
      <c r="E7" s="196"/>
      <c r="F7" s="196"/>
      <c r="G7" s="196"/>
      <c r="H7" s="196"/>
      <c r="I7" s="196"/>
      <c r="J7" s="196"/>
      <c r="K7" s="196"/>
      <c r="L7" s="196" t="s">
        <v>80</v>
      </c>
      <c r="M7" s="196"/>
      <c r="N7" s="196"/>
      <c r="O7" s="194" t="s">
        <v>81</v>
      </c>
      <c r="P7" s="194"/>
      <c r="Q7" s="194"/>
    </row>
    <row r="8" spans="1:26" s="80" customFormat="1" ht="20.149999999999999" customHeight="1" x14ac:dyDescent="0.55000000000000004">
      <c r="A8" s="79"/>
      <c r="B8" s="79"/>
      <c r="C8" s="195" t="s">
        <v>78</v>
      </c>
      <c r="D8" s="195"/>
      <c r="E8" s="195"/>
      <c r="F8" s="195" t="s">
        <v>79</v>
      </c>
      <c r="G8" s="195"/>
      <c r="H8" s="195"/>
      <c r="I8" s="195" t="s">
        <v>69</v>
      </c>
      <c r="J8" s="195"/>
      <c r="K8" s="195"/>
      <c r="L8" s="196"/>
      <c r="M8" s="196"/>
      <c r="N8" s="196"/>
      <c r="O8" s="194"/>
      <c r="P8" s="194"/>
      <c r="Q8" s="194"/>
    </row>
    <row r="9" spans="1:26" s="80" customFormat="1" ht="20.149999999999999" customHeight="1" x14ac:dyDescent="0.55000000000000004">
      <c r="A9" s="79"/>
      <c r="B9" s="79"/>
      <c r="C9" s="155" t="s">
        <v>66</v>
      </c>
      <c r="D9" s="155" t="s">
        <v>67</v>
      </c>
      <c r="E9" s="155" t="s">
        <v>68</v>
      </c>
      <c r="F9" s="155" t="s">
        <v>66</v>
      </c>
      <c r="G9" s="155" t="s">
        <v>67</v>
      </c>
      <c r="H9" s="155" t="s">
        <v>68</v>
      </c>
      <c r="I9" s="155" t="s">
        <v>66</v>
      </c>
      <c r="J9" s="155" t="s">
        <v>67</v>
      </c>
      <c r="K9" s="155" t="s">
        <v>68</v>
      </c>
      <c r="L9" s="155" t="s">
        <v>66</v>
      </c>
      <c r="M9" s="155" t="s">
        <v>67</v>
      </c>
      <c r="N9" s="155" t="s">
        <v>68</v>
      </c>
      <c r="O9" s="155" t="s">
        <v>66</v>
      </c>
      <c r="P9" s="155" t="s">
        <v>67</v>
      </c>
      <c r="Q9" s="155" t="s">
        <v>68</v>
      </c>
    </row>
    <row r="10" spans="1:26" s="80" customFormat="1" ht="20.149999999999999" customHeight="1" x14ac:dyDescent="0.55000000000000004">
      <c r="A10" s="121" t="s">
        <v>153</v>
      </c>
      <c r="B10" s="122" t="s">
        <v>73</v>
      </c>
      <c r="C10" s="126">
        <v>2848765</v>
      </c>
      <c r="D10" s="127">
        <v>2828432</v>
      </c>
      <c r="E10" s="128">
        <f t="shared" ref="E10:E12" si="0">IF(ISNUMBER(ROUND(D10/C10*100,1)),ROUND(D10/C10*100,1),"－")</f>
        <v>99.3</v>
      </c>
      <c r="F10" s="126">
        <v>9647</v>
      </c>
      <c r="G10" s="127">
        <v>8136</v>
      </c>
      <c r="H10" s="128">
        <f t="shared" ref="H10:H12" si="1">IF(ISNUMBER(ROUND(G10/F10*100,1)),ROUND(G10/F10*100,1),"－")</f>
        <v>84.3</v>
      </c>
      <c r="I10" s="126">
        <f>C10+F10</f>
        <v>2858412</v>
      </c>
      <c r="J10" s="127">
        <f>D10+G10</f>
        <v>2836568</v>
      </c>
      <c r="K10" s="129">
        <f t="shared" ref="K10:K12" si="2">IF(ISNUMBER(ROUND(J10/I10*100,1)),ROUND(J10/I10*100,1),"－")</f>
        <v>99.2</v>
      </c>
      <c r="L10" s="126">
        <v>30940</v>
      </c>
      <c r="M10" s="127">
        <v>12558</v>
      </c>
      <c r="N10" s="128">
        <f t="shared" ref="N10:N12" si="3">IF(ISNUMBER(ROUND(M10/L10*100,1)),ROUND(M10/L10*100,1),"－")</f>
        <v>40.6</v>
      </c>
      <c r="O10" s="126">
        <f>I10+L10</f>
        <v>2889352</v>
      </c>
      <c r="P10" s="127">
        <f>J10+M10</f>
        <v>2849126</v>
      </c>
      <c r="Q10" s="128">
        <f t="shared" ref="Q10:Q12" si="4">IF(ISNUMBER(ROUND(P10/O10*100,1)),ROUND(P10/O10*100,1),"－")</f>
        <v>98.6</v>
      </c>
      <c r="R10" s="34"/>
    </row>
    <row r="11" spans="1:26" s="33" customFormat="1" ht="20.149999999999999" customHeight="1" x14ac:dyDescent="0.55000000000000004">
      <c r="A11" s="123"/>
      <c r="B11" s="103" t="s">
        <v>74</v>
      </c>
      <c r="C11" s="112">
        <v>126738936</v>
      </c>
      <c r="D11" s="110">
        <v>125873474</v>
      </c>
      <c r="E11" s="111">
        <f t="shared" si="0"/>
        <v>99.3</v>
      </c>
      <c r="F11" s="112">
        <v>755946</v>
      </c>
      <c r="G11" s="110">
        <v>637562</v>
      </c>
      <c r="H11" s="111">
        <f t="shared" si="1"/>
        <v>84.3</v>
      </c>
      <c r="I11" s="112">
        <f>C11+F11</f>
        <v>127494882</v>
      </c>
      <c r="J11" s="110">
        <f>D11+G11</f>
        <v>126511036</v>
      </c>
      <c r="K11" s="113">
        <f t="shared" si="2"/>
        <v>99.2</v>
      </c>
      <c r="L11" s="112">
        <v>2424650</v>
      </c>
      <c r="M11" s="110">
        <v>984124</v>
      </c>
      <c r="N11" s="111">
        <f t="shared" si="3"/>
        <v>40.6</v>
      </c>
      <c r="O11" s="112">
        <f>I11+L11</f>
        <v>129919532</v>
      </c>
      <c r="P11" s="110">
        <f>J11+M11</f>
        <v>127495160</v>
      </c>
      <c r="Q11" s="111">
        <f t="shared" si="4"/>
        <v>98.1</v>
      </c>
      <c r="R11" s="26"/>
      <c r="S11" s="61"/>
      <c r="T11" s="61"/>
      <c r="U11" s="82"/>
      <c r="V11" s="61"/>
      <c r="W11" s="61"/>
      <c r="X11" s="82"/>
      <c r="Y11" s="61"/>
      <c r="Z11" s="61"/>
    </row>
    <row r="12" spans="1:26" s="33" customFormat="1" ht="20.149999999999999" customHeight="1" x14ac:dyDescent="0.55000000000000004">
      <c r="A12" s="124"/>
      <c r="B12" s="104" t="s">
        <v>69</v>
      </c>
      <c r="C12" s="116">
        <f>C10+C11</f>
        <v>129587701</v>
      </c>
      <c r="D12" s="114">
        <f>D10+D11</f>
        <v>128701906</v>
      </c>
      <c r="E12" s="115">
        <f t="shared" si="0"/>
        <v>99.3</v>
      </c>
      <c r="F12" s="116">
        <f>F10+F11</f>
        <v>765593</v>
      </c>
      <c r="G12" s="114">
        <f>G10+G11</f>
        <v>645698</v>
      </c>
      <c r="H12" s="115">
        <f t="shared" si="1"/>
        <v>84.3</v>
      </c>
      <c r="I12" s="116">
        <f>I10+I11</f>
        <v>130353294</v>
      </c>
      <c r="J12" s="114">
        <f>J10+J11</f>
        <v>129347604</v>
      </c>
      <c r="K12" s="117">
        <f t="shared" si="2"/>
        <v>99.2</v>
      </c>
      <c r="L12" s="116">
        <f>L10+L11</f>
        <v>2455590</v>
      </c>
      <c r="M12" s="114">
        <f>M10+M11</f>
        <v>996682</v>
      </c>
      <c r="N12" s="115">
        <f t="shared" si="3"/>
        <v>40.6</v>
      </c>
      <c r="O12" s="116">
        <f>O10+O11</f>
        <v>132808884</v>
      </c>
      <c r="P12" s="114">
        <f>P10+P11</f>
        <v>130344286</v>
      </c>
      <c r="Q12" s="115">
        <f t="shared" si="4"/>
        <v>98.1</v>
      </c>
      <c r="R12" s="27"/>
      <c r="S12" s="82"/>
      <c r="T12" s="82"/>
      <c r="U12" s="82"/>
      <c r="V12" s="82"/>
      <c r="W12" s="82"/>
      <c r="X12" s="82"/>
      <c r="Y12" s="82"/>
      <c r="Z12" s="82"/>
    </row>
    <row r="13" spans="1:26" s="80" customFormat="1" ht="20.149999999999999" customHeight="1" x14ac:dyDescent="0.55000000000000004">
      <c r="A13" s="121" t="s">
        <v>130</v>
      </c>
      <c r="B13" s="122" t="s">
        <v>73</v>
      </c>
      <c r="C13" s="126">
        <v>2853574</v>
      </c>
      <c r="D13" s="127">
        <v>2830328</v>
      </c>
      <c r="E13" s="128">
        <f t="shared" ref="E13:E15" si="5">IF(ISNUMBER(ROUND(D13/C13*100,1)),ROUND(D13/C13*100,1),"－")</f>
        <v>99.2</v>
      </c>
      <c r="F13" s="126">
        <v>9231</v>
      </c>
      <c r="G13" s="127">
        <v>8039</v>
      </c>
      <c r="H13" s="128">
        <f t="shared" ref="H13:H15" si="6">IF(ISNUMBER(ROUND(G13/F13*100,1)),ROUND(G13/F13*100,1),"－")</f>
        <v>87.1</v>
      </c>
      <c r="I13" s="126">
        <f>C13+F13</f>
        <v>2862805</v>
      </c>
      <c r="J13" s="127">
        <f>D13+G13</f>
        <v>2838367</v>
      </c>
      <c r="K13" s="129">
        <f t="shared" ref="K13:K15" si="7">IF(ISNUMBER(ROUND(J13/I13*100,1)),ROUND(J13/I13*100,1),"－")</f>
        <v>99.1</v>
      </c>
      <c r="L13" s="126">
        <v>25391</v>
      </c>
      <c r="M13" s="127">
        <v>8890</v>
      </c>
      <c r="N13" s="128">
        <f t="shared" ref="N13:N15" si="8">IF(ISNUMBER(ROUND(M13/L13*100,1)),ROUND(M13/L13*100,1),"－")</f>
        <v>35</v>
      </c>
      <c r="O13" s="126">
        <f>I13+L13</f>
        <v>2888196</v>
      </c>
      <c r="P13" s="127">
        <f>J13+M13</f>
        <v>2847257</v>
      </c>
      <c r="Q13" s="128">
        <f t="shared" ref="Q13:Q15" si="9">IF(ISNUMBER(ROUND(P13/O13*100,1)),ROUND(P13/O13*100,1),"－")</f>
        <v>98.6</v>
      </c>
      <c r="R13" s="34"/>
    </row>
    <row r="14" spans="1:26" s="33" customFormat="1" ht="20.149999999999999" customHeight="1" x14ac:dyDescent="0.55000000000000004">
      <c r="A14" s="123"/>
      <c r="B14" s="103" t="s">
        <v>74</v>
      </c>
      <c r="C14" s="112">
        <v>125107275</v>
      </c>
      <c r="D14" s="110">
        <v>124112818</v>
      </c>
      <c r="E14" s="111">
        <f t="shared" si="5"/>
        <v>99.2</v>
      </c>
      <c r="F14" s="112">
        <v>878333</v>
      </c>
      <c r="G14" s="110">
        <v>764987</v>
      </c>
      <c r="H14" s="111">
        <f t="shared" si="6"/>
        <v>87.1</v>
      </c>
      <c r="I14" s="112">
        <f>C14+F14</f>
        <v>125985608</v>
      </c>
      <c r="J14" s="110">
        <f>D14+G14</f>
        <v>124877805</v>
      </c>
      <c r="K14" s="113">
        <f t="shared" si="7"/>
        <v>99.1</v>
      </c>
      <c r="L14" s="112">
        <v>2416013</v>
      </c>
      <c r="M14" s="110">
        <v>845868</v>
      </c>
      <c r="N14" s="111">
        <f t="shared" si="8"/>
        <v>35</v>
      </c>
      <c r="O14" s="112">
        <f>I14+L14</f>
        <v>128401621</v>
      </c>
      <c r="P14" s="110">
        <f>J14+M14</f>
        <v>125723673</v>
      </c>
      <c r="Q14" s="111">
        <f t="shared" si="9"/>
        <v>97.9</v>
      </c>
      <c r="R14" s="26"/>
      <c r="S14" s="61"/>
      <c r="T14" s="61"/>
      <c r="U14" s="82"/>
      <c r="V14" s="61"/>
      <c r="W14" s="61"/>
      <c r="X14" s="82"/>
      <c r="Y14" s="61"/>
      <c r="Z14" s="61"/>
    </row>
    <row r="15" spans="1:26" s="33" customFormat="1" ht="20.149999999999999" customHeight="1" x14ac:dyDescent="0.55000000000000004">
      <c r="A15" s="124"/>
      <c r="B15" s="104" t="s">
        <v>69</v>
      </c>
      <c r="C15" s="116">
        <f>C13+C14</f>
        <v>127960849</v>
      </c>
      <c r="D15" s="114">
        <f>D13+D14</f>
        <v>126943146</v>
      </c>
      <c r="E15" s="115">
        <f t="shared" si="5"/>
        <v>99.2</v>
      </c>
      <c r="F15" s="116">
        <f>F13+F14</f>
        <v>887564</v>
      </c>
      <c r="G15" s="114">
        <f>G13+G14</f>
        <v>773026</v>
      </c>
      <c r="H15" s="115">
        <f t="shared" si="6"/>
        <v>87.1</v>
      </c>
      <c r="I15" s="116">
        <f>I13+I14</f>
        <v>128848413</v>
      </c>
      <c r="J15" s="114">
        <f>J13+J14</f>
        <v>127716172</v>
      </c>
      <c r="K15" s="117">
        <f t="shared" si="7"/>
        <v>99.1</v>
      </c>
      <c r="L15" s="116">
        <f>L13+L14</f>
        <v>2441404</v>
      </c>
      <c r="M15" s="114">
        <f>M13+M14</f>
        <v>854758</v>
      </c>
      <c r="N15" s="115">
        <f t="shared" si="8"/>
        <v>35</v>
      </c>
      <c r="O15" s="116">
        <f>O13+O14</f>
        <v>131289817</v>
      </c>
      <c r="P15" s="114">
        <f>P13+P14</f>
        <v>128570930</v>
      </c>
      <c r="Q15" s="115">
        <f t="shared" si="9"/>
        <v>97.9</v>
      </c>
      <c r="R15" s="27"/>
      <c r="S15" s="82"/>
      <c r="T15" s="82"/>
      <c r="U15" s="82"/>
      <c r="V15" s="82"/>
      <c r="W15" s="82"/>
      <c r="X15" s="82"/>
      <c r="Y15" s="82"/>
      <c r="Z15" s="82"/>
    </row>
    <row r="16" spans="1:26" s="80" customFormat="1" ht="20.149999999999999" customHeight="1" x14ac:dyDescent="0.55000000000000004">
      <c r="A16" s="121" t="s">
        <v>122</v>
      </c>
      <c r="B16" s="122" t="s">
        <v>73</v>
      </c>
      <c r="C16" s="126">
        <v>2840350</v>
      </c>
      <c r="D16" s="127">
        <v>2818505</v>
      </c>
      <c r="E16" s="128">
        <f t="shared" ref="E16:E33" si="10">IF(ISNUMBER(ROUND(D16/C16*100,1)),ROUND(D16/C16*100,1),"－")</f>
        <v>99.2</v>
      </c>
      <c r="F16" s="126">
        <v>8416</v>
      </c>
      <c r="G16" s="127">
        <v>7372</v>
      </c>
      <c r="H16" s="128">
        <f t="shared" ref="H16:H33" si="11">IF(ISNUMBER(ROUND(G16/F16*100,1)),ROUND(G16/F16*100,1),"－")</f>
        <v>87.6</v>
      </c>
      <c r="I16" s="126">
        <f>C16+F16</f>
        <v>2848766</v>
      </c>
      <c r="J16" s="127">
        <f>D16+G16</f>
        <v>2825877</v>
      </c>
      <c r="K16" s="129">
        <f t="shared" ref="K16:K33" si="12">IF(ISNUMBER(ROUND(J16/I16*100,1)),ROUND(J16/I16*100,1),"－")</f>
        <v>99.2</v>
      </c>
      <c r="L16" s="126">
        <v>36902</v>
      </c>
      <c r="M16" s="127">
        <v>14901</v>
      </c>
      <c r="N16" s="128">
        <f t="shared" ref="N16:N33" si="13">IF(ISNUMBER(ROUND(M16/L16*100,1)),ROUND(M16/L16*100,1),"－")</f>
        <v>40.4</v>
      </c>
      <c r="O16" s="126">
        <f>I16+L16</f>
        <v>2885668</v>
      </c>
      <c r="P16" s="127">
        <f>J16+M16</f>
        <v>2840778</v>
      </c>
      <c r="Q16" s="128">
        <f t="shared" ref="Q16:Q33" si="14">IF(ISNUMBER(ROUND(P16/O16*100,1)),ROUND(P16/O16*100,1),"－")</f>
        <v>98.4</v>
      </c>
      <c r="R16" s="34"/>
    </row>
    <row r="17" spans="1:28" s="33" customFormat="1" ht="20.149999999999999" customHeight="1" x14ac:dyDescent="0.55000000000000004">
      <c r="A17" s="123"/>
      <c r="B17" s="103" t="s">
        <v>74</v>
      </c>
      <c r="C17" s="112">
        <v>123483346</v>
      </c>
      <c r="D17" s="110">
        <v>122579882</v>
      </c>
      <c r="E17" s="111">
        <f t="shared" si="10"/>
        <v>99.3</v>
      </c>
      <c r="F17" s="112">
        <v>634036</v>
      </c>
      <c r="G17" s="110">
        <v>555383</v>
      </c>
      <c r="H17" s="111">
        <f t="shared" si="11"/>
        <v>87.6</v>
      </c>
      <c r="I17" s="112">
        <f>C17+F17</f>
        <v>124117382</v>
      </c>
      <c r="J17" s="110">
        <f>D17+G17</f>
        <v>123135265</v>
      </c>
      <c r="K17" s="113">
        <f t="shared" si="12"/>
        <v>99.2</v>
      </c>
      <c r="L17" s="112">
        <v>2780053</v>
      </c>
      <c r="M17" s="110">
        <v>1122611</v>
      </c>
      <c r="N17" s="111">
        <f t="shared" si="13"/>
        <v>40.4</v>
      </c>
      <c r="O17" s="112">
        <f>I17+L17</f>
        <v>126897435</v>
      </c>
      <c r="P17" s="110">
        <f>J17+M17</f>
        <v>124257876</v>
      </c>
      <c r="Q17" s="111">
        <f t="shared" si="14"/>
        <v>97.9</v>
      </c>
      <c r="R17" s="26"/>
      <c r="S17" s="61"/>
      <c r="T17" s="61"/>
      <c r="U17" s="82"/>
      <c r="V17" s="61"/>
      <c r="W17" s="61"/>
      <c r="X17" s="82"/>
      <c r="Y17" s="61"/>
      <c r="Z17" s="61"/>
    </row>
    <row r="18" spans="1:28" s="33" customFormat="1" ht="20.149999999999999" customHeight="1" x14ac:dyDescent="0.55000000000000004">
      <c r="A18" s="124"/>
      <c r="B18" s="104" t="s">
        <v>69</v>
      </c>
      <c r="C18" s="116">
        <f>C16+C17</f>
        <v>126323696</v>
      </c>
      <c r="D18" s="114">
        <f>D16+D17</f>
        <v>125398387</v>
      </c>
      <c r="E18" s="115">
        <f t="shared" si="10"/>
        <v>99.3</v>
      </c>
      <c r="F18" s="116">
        <f>F16+F17</f>
        <v>642452</v>
      </c>
      <c r="G18" s="114">
        <f>G16+G17</f>
        <v>562755</v>
      </c>
      <c r="H18" s="115">
        <f t="shared" si="11"/>
        <v>87.6</v>
      </c>
      <c r="I18" s="116">
        <f>I16+I17</f>
        <v>126966148</v>
      </c>
      <c r="J18" s="114">
        <f>J16+J17</f>
        <v>125961142</v>
      </c>
      <c r="K18" s="117">
        <f t="shared" si="12"/>
        <v>99.2</v>
      </c>
      <c r="L18" s="116">
        <f>L16+L17</f>
        <v>2816955</v>
      </c>
      <c r="M18" s="114">
        <f>M16+M17</f>
        <v>1137512</v>
      </c>
      <c r="N18" s="115">
        <f t="shared" si="13"/>
        <v>40.4</v>
      </c>
      <c r="O18" s="116">
        <f>O16+O17</f>
        <v>129783103</v>
      </c>
      <c r="P18" s="114">
        <f>P16+P17</f>
        <v>127098654</v>
      </c>
      <c r="Q18" s="115">
        <f t="shared" si="14"/>
        <v>97.9</v>
      </c>
      <c r="R18" s="27"/>
      <c r="S18" s="82"/>
      <c r="T18" s="82"/>
      <c r="U18" s="82"/>
      <c r="V18" s="82"/>
      <c r="W18" s="82"/>
      <c r="X18" s="82"/>
      <c r="Y18" s="82"/>
      <c r="Z18" s="82"/>
    </row>
    <row r="19" spans="1:28" s="33" customFormat="1" ht="20.149999999999999" customHeight="1" x14ac:dyDescent="0.55000000000000004">
      <c r="A19" s="121" t="s">
        <v>124</v>
      </c>
      <c r="B19" s="122" t="s">
        <v>125</v>
      </c>
      <c r="C19" s="126">
        <v>2831110</v>
      </c>
      <c r="D19" s="127">
        <v>2800448</v>
      </c>
      <c r="E19" s="128">
        <f t="shared" ref="E19:E21" si="15">IF(ISNUMBER(ROUND(D19/C19*100,1)),ROUND(D19/C19*100,1),"－")</f>
        <v>98.9</v>
      </c>
      <c r="F19" s="126">
        <v>12356</v>
      </c>
      <c r="G19" s="127">
        <v>9771</v>
      </c>
      <c r="H19" s="128">
        <f t="shared" ref="H19:H21" si="16">IF(ISNUMBER(ROUND(G19/F19*100,1)),ROUND(G19/F19*100,1),"－")</f>
        <v>79.099999999999994</v>
      </c>
      <c r="I19" s="126">
        <f>C19+F19</f>
        <v>2843466</v>
      </c>
      <c r="J19" s="127">
        <f>D19+G19</f>
        <v>2810219</v>
      </c>
      <c r="K19" s="129">
        <f t="shared" ref="K19:K21" si="17">IF(ISNUMBER(ROUND(J19/I19*100,1)),ROUND(J19/I19*100,1),"－")</f>
        <v>98.8</v>
      </c>
      <c r="L19" s="126">
        <v>29788</v>
      </c>
      <c r="M19" s="127">
        <v>10670</v>
      </c>
      <c r="N19" s="128">
        <f t="shared" ref="N19:N21" si="18">IF(ISNUMBER(ROUND(M19/L19*100,1)),ROUND(M19/L19*100,1),"－")</f>
        <v>35.799999999999997</v>
      </c>
      <c r="O19" s="126">
        <f>I19+L19</f>
        <v>2873254</v>
      </c>
      <c r="P19" s="127">
        <f>J19+M19</f>
        <v>2820889</v>
      </c>
      <c r="Q19" s="128">
        <f t="shared" ref="Q19:Q21" si="19">IF(ISNUMBER(ROUND(P19/O19*100,1)),ROUND(P19/O19*100,1),"－")</f>
        <v>98.2</v>
      </c>
      <c r="R19" s="27"/>
      <c r="S19" s="82"/>
      <c r="T19" s="82"/>
      <c r="U19" s="82"/>
      <c r="V19" s="82"/>
      <c r="W19" s="82"/>
      <c r="X19" s="82"/>
      <c r="Y19" s="82"/>
      <c r="Z19" s="82"/>
    </row>
    <row r="20" spans="1:28" s="33" customFormat="1" ht="20.149999999999999" customHeight="1" x14ac:dyDescent="0.55000000000000004">
      <c r="A20" s="123"/>
      <c r="B20" s="103" t="s">
        <v>126</v>
      </c>
      <c r="C20" s="112">
        <v>124785256</v>
      </c>
      <c r="D20" s="110">
        <v>123564022</v>
      </c>
      <c r="E20" s="111">
        <f t="shared" si="15"/>
        <v>99</v>
      </c>
      <c r="F20" s="112">
        <v>1043691</v>
      </c>
      <c r="G20" s="110">
        <v>825388</v>
      </c>
      <c r="H20" s="111">
        <f t="shared" si="16"/>
        <v>79.099999999999994</v>
      </c>
      <c r="I20" s="112">
        <f>C20+F20</f>
        <v>125828947</v>
      </c>
      <c r="J20" s="110">
        <f>D20+G20</f>
        <v>124389410</v>
      </c>
      <c r="K20" s="113">
        <f t="shared" si="17"/>
        <v>98.9</v>
      </c>
      <c r="L20" s="112">
        <v>2516209</v>
      </c>
      <c r="M20" s="110">
        <v>901345</v>
      </c>
      <c r="N20" s="111">
        <f t="shared" si="18"/>
        <v>35.799999999999997</v>
      </c>
      <c r="O20" s="112">
        <f>I20+L20</f>
        <v>128345156</v>
      </c>
      <c r="P20" s="110">
        <f>J20+M20</f>
        <v>125290755</v>
      </c>
      <c r="Q20" s="111">
        <f t="shared" si="19"/>
        <v>97.6</v>
      </c>
      <c r="R20" s="27"/>
      <c r="S20" s="82"/>
      <c r="T20" s="82"/>
      <c r="U20" s="82"/>
      <c r="V20" s="82"/>
      <c r="W20" s="82"/>
      <c r="X20" s="82"/>
      <c r="Y20" s="82"/>
      <c r="Z20" s="82"/>
    </row>
    <row r="21" spans="1:28" s="33" customFormat="1" ht="20.149999999999999" customHeight="1" x14ac:dyDescent="0.55000000000000004">
      <c r="A21" s="124"/>
      <c r="B21" s="104" t="s">
        <v>70</v>
      </c>
      <c r="C21" s="116">
        <f>C19+C20</f>
        <v>127616366</v>
      </c>
      <c r="D21" s="114">
        <f>D19+D20</f>
        <v>126364470</v>
      </c>
      <c r="E21" s="115">
        <f t="shared" si="15"/>
        <v>99</v>
      </c>
      <c r="F21" s="116">
        <f>F19+F20</f>
        <v>1056047</v>
      </c>
      <c r="G21" s="114">
        <f>G19+G20</f>
        <v>835159</v>
      </c>
      <c r="H21" s="115">
        <f t="shared" si="16"/>
        <v>79.099999999999994</v>
      </c>
      <c r="I21" s="116">
        <f>I19+I20</f>
        <v>128672413</v>
      </c>
      <c r="J21" s="114">
        <f>J19+J20</f>
        <v>127199629</v>
      </c>
      <c r="K21" s="117">
        <f t="shared" si="17"/>
        <v>98.9</v>
      </c>
      <c r="L21" s="116">
        <f>L19+L20</f>
        <v>2545997</v>
      </c>
      <c r="M21" s="114">
        <f>M19+M20</f>
        <v>912015</v>
      </c>
      <c r="N21" s="115">
        <f t="shared" si="18"/>
        <v>35.799999999999997</v>
      </c>
      <c r="O21" s="116">
        <f>O19+O20</f>
        <v>131218410</v>
      </c>
      <c r="P21" s="114">
        <f>P19+P20</f>
        <v>128111644</v>
      </c>
      <c r="Q21" s="115">
        <f t="shared" si="19"/>
        <v>97.6</v>
      </c>
      <c r="R21" s="27"/>
      <c r="S21" s="82"/>
      <c r="T21" s="82"/>
      <c r="U21" s="82"/>
      <c r="V21" s="82"/>
      <c r="W21" s="82"/>
      <c r="X21" s="82"/>
      <c r="Y21" s="82"/>
      <c r="Z21" s="82"/>
    </row>
    <row r="22" spans="1:28" s="33" customFormat="1" ht="19.5" customHeight="1" x14ac:dyDescent="0.55000000000000004">
      <c r="A22" s="121" t="s">
        <v>15</v>
      </c>
      <c r="B22" s="125" t="s">
        <v>75</v>
      </c>
      <c r="C22" s="120">
        <v>2800531</v>
      </c>
      <c r="D22" s="118">
        <v>2770323</v>
      </c>
      <c r="E22" s="128">
        <f t="shared" si="10"/>
        <v>98.9</v>
      </c>
      <c r="F22" s="120">
        <v>7671</v>
      </c>
      <c r="G22" s="118">
        <v>6726</v>
      </c>
      <c r="H22" s="128">
        <f t="shared" si="11"/>
        <v>87.7</v>
      </c>
      <c r="I22" s="126">
        <f>C22+F22</f>
        <v>2808202</v>
      </c>
      <c r="J22" s="127">
        <f>D22+G22</f>
        <v>2777049</v>
      </c>
      <c r="K22" s="129">
        <f t="shared" si="12"/>
        <v>98.9</v>
      </c>
      <c r="L22" s="120">
        <v>33920</v>
      </c>
      <c r="M22" s="118">
        <v>11815</v>
      </c>
      <c r="N22" s="128">
        <f t="shared" si="13"/>
        <v>34.799999999999997</v>
      </c>
      <c r="O22" s="126">
        <f>I22+L22</f>
        <v>2842122</v>
      </c>
      <c r="P22" s="127">
        <f>J22+M22</f>
        <v>2788864</v>
      </c>
      <c r="Q22" s="128">
        <f t="shared" si="14"/>
        <v>98.1</v>
      </c>
      <c r="R22" s="27"/>
      <c r="S22" s="61"/>
      <c r="T22" s="61"/>
      <c r="U22" s="61"/>
      <c r="V22" s="61"/>
      <c r="W22" s="61"/>
      <c r="X22" s="61"/>
      <c r="Y22" s="61"/>
      <c r="Z22" s="61"/>
      <c r="AA22" s="48"/>
      <c r="AB22" s="48"/>
    </row>
    <row r="23" spans="1:28" s="33" customFormat="1" ht="20.149999999999999" customHeight="1" x14ac:dyDescent="0.55000000000000004">
      <c r="A23" s="123"/>
      <c r="B23" s="103" t="s">
        <v>76</v>
      </c>
      <c r="C23" s="112">
        <v>123521622</v>
      </c>
      <c r="D23" s="110">
        <v>122315260</v>
      </c>
      <c r="E23" s="111">
        <f t="shared" si="10"/>
        <v>99</v>
      </c>
      <c r="F23" s="112">
        <v>544169</v>
      </c>
      <c r="G23" s="110">
        <v>477164</v>
      </c>
      <c r="H23" s="111">
        <f t="shared" si="11"/>
        <v>87.7</v>
      </c>
      <c r="I23" s="112">
        <f>C23+F23</f>
        <v>124065791</v>
      </c>
      <c r="J23" s="110">
        <f>D23+G23</f>
        <v>122792424</v>
      </c>
      <c r="K23" s="113">
        <f t="shared" si="12"/>
        <v>99</v>
      </c>
      <c r="L23" s="112">
        <v>2406341</v>
      </c>
      <c r="M23" s="110">
        <v>838150</v>
      </c>
      <c r="N23" s="111">
        <f t="shared" si="13"/>
        <v>34.799999999999997</v>
      </c>
      <c r="O23" s="112">
        <f>I23+L23</f>
        <v>126472132</v>
      </c>
      <c r="P23" s="110">
        <f>J23+M23</f>
        <v>123630574</v>
      </c>
      <c r="Q23" s="111">
        <f t="shared" si="14"/>
        <v>97.8</v>
      </c>
      <c r="R23" s="27"/>
      <c r="S23" s="49"/>
      <c r="T23" s="49"/>
      <c r="U23" s="86"/>
      <c r="V23" s="49"/>
      <c r="W23" s="49"/>
      <c r="X23" s="86"/>
      <c r="Y23" s="49"/>
      <c r="Z23" s="49"/>
      <c r="AA23" s="49"/>
      <c r="AB23" s="49"/>
    </row>
    <row r="24" spans="1:28" s="33" customFormat="1" ht="20.149999999999999" customHeight="1" x14ac:dyDescent="0.55000000000000004">
      <c r="A24" s="124"/>
      <c r="B24" s="104" t="s">
        <v>70</v>
      </c>
      <c r="C24" s="116">
        <f>C22+C23</f>
        <v>126322153</v>
      </c>
      <c r="D24" s="114">
        <f>D22+D23</f>
        <v>125085583</v>
      </c>
      <c r="E24" s="115">
        <f t="shared" si="10"/>
        <v>99</v>
      </c>
      <c r="F24" s="116">
        <f>F22+F23</f>
        <v>551840</v>
      </c>
      <c r="G24" s="114">
        <f>G22+G23</f>
        <v>483890</v>
      </c>
      <c r="H24" s="115">
        <f t="shared" si="11"/>
        <v>87.7</v>
      </c>
      <c r="I24" s="116">
        <f>I22+I23</f>
        <v>126873993</v>
      </c>
      <c r="J24" s="114">
        <f>J22+J23</f>
        <v>125569473</v>
      </c>
      <c r="K24" s="117">
        <f t="shared" si="12"/>
        <v>99</v>
      </c>
      <c r="L24" s="116">
        <f>L22+L23</f>
        <v>2440261</v>
      </c>
      <c r="M24" s="114">
        <f>M22+M23</f>
        <v>849965</v>
      </c>
      <c r="N24" s="115">
        <f t="shared" si="13"/>
        <v>34.799999999999997</v>
      </c>
      <c r="O24" s="116">
        <f>O22+O23</f>
        <v>129314254</v>
      </c>
      <c r="P24" s="114">
        <f>P22+P23</f>
        <v>126419438</v>
      </c>
      <c r="Q24" s="115">
        <f t="shared" si="14"/>
        <v>97.8</v>
      </c>
      <c r="R24" s="27"/>
      <c r="S24" s="49"/>
      <c r="T24" s="49"/>
      <c r="U24" s="86"/>
      <c r="V24" s="49"/>
      <c r="W24" s="49"/>
      <c r="X24" s="86"/>
      <c r="Y24" s="49"/>
      <c r="Z24" s="49"/>
      <c r="AA24" s="49"/>
      <c r="AB24" s="49"/>
    </row>
    <row r="25" spans="1:28" s="33" customFormat="1" ht="20.149999999999999" customHeight="1" x14ac:dyDescent="0.55000000000000004">
      <c r="A25" s="121" t="s">
        <v>72</v>
      </c>
      <c r="B25" s="125" t="s">
        <v>75</v>
      </c>
      <c r="C25" s="120">
        <v>2484162</v>
      </c>
      <c r="D25" s="118">
        <v>2457573</v>
      </c>
      <c r="E25" s="128">
        <f t="shared" si="10"/>
        <v>98.9</v>
      </c>
      <c r="F25" s="120">
        <v>11112</v>
      </c>
      <c r="G25" s="118">
        <v>9440</v>
      </c>
      <c r="H25" s="128">
        <f t="shared" si="11"/>
        <v>85</v>
      </c>
      <c r="I25" s="126">
        <f>C25+F25</f>
        <v>2495274</v>
      </c>
      <c r="J25" s="127">
        <f>D25+G25</f>
        <v>2467013</v>
      </c>
      <c r="K25" s="129">
        <f t="shared" si="12"/>
        <v>98.9</v>
      </c>
      <c r="L25" s="120">
        <v>54247</v>
      </c>
      <c r="M25" s="118">
        <v>17994</v>
      </c>
      <c r="N25" s="128">
        <f t="shared" si="13"/>
        <v>33.200000000000003</v>
      </c>
      <c r="O25" s="126">
        <f>I25+L25</f>
        <v>2549521</v>
      </c>
      <c r="P25" s="127">
        <f>J25+M25</f>
        <v>2485007</v>
      </c>
      <c r="Q25" s="128">
        <f t="shared" si="14"/>
        <v>97.5</v>
      </c>
      <c r="R25" s="26"/>
      <c r="S25" s="49"/>
      <c r="T25" s="49"/>
      <c r="U25" s="86"/>
      <c r="V25" s="49"/>
      <c r="W25" s="49"/>
      <c r="X25" s="86"/>
      <c r="Y25" s="49"/>
      <c r="Z25" s="49"/>
    </row>
    <row r="26" spans="1:28" s="33" customFormat="1" ht="20.149999999999999" customHeight="1" x14ac:dyDescent="0.55000000000000004">
      <c r="A26" s="123"/>
      <c r="B26" s="103" t="s">
        <v>76</v>
      </c>
      <c r="C26" s="112">
        <v>118479683</v>
      </c>
      <c r="D26" s="110">
        <v>117312215</v>
      </c>
      <c r="E26" s="111">
        <f t="shared" si="10"/>
        <v>99</v>
      </c>
      <c r="F26" s="112">
        <v>602810</v>
      </c>
      <c r="G26" s="110">
        <v>512097</v>
      </c>
      <c r="H26" s="111">
        <f t="shared" si="11"/>
        <v>85</v>
      </c>
      <c r="I26" s="112">
        <f>C26+F26</f>
        <v>119082493</v>
      </c>
      <c r="J26" s="110">
        <f>D26+G26</f>
        <v>117824312</v>
      </c>
      <c r="K26" s="113">
        <f t="shared" si="12"/>
        <v>98.9</v>
      </c>
      <c r="L26" s="112">
        <v>2234659</v>
      </c>
      <c r="M26" s="110">
        <v>741242</v>
      </c>
      <c r="N26" s="111">
        <f t="shared" si="13"/>
        <v>33.200000000000003</v>
      </c>
      <c r="O26" s="112">
        <f>I26+L26</f>
        <v>121317152</v>
      </c>
      <c r="P26" s="110">
        <f>J26+M26</f>
        <v>118565554</v>
      </c>
      <c r="Q26" s="111">
        <f t="shared" si="14"/>
        <v>97.7</v>
      </c>
      <c r="R26" s="27"/>
      <c r="S26" s="49"/>
      <c r="T26" s="49"/>
      <c r="U26" s="86"/>
      <c r="V26" s="49"/>
      <c r="W26" s="49"/>
      <c r="X26" s="86"/>
      <c r="Y26" s="49"/>
      <c r="Z26" s="49"/>
    </row>
    <row r="27" spans="1:28" s="33" customFormat="1" ht="20.149999999999999" customHeight="1" x14ac:dyDescent="0.55000000000000004">
      <c r="A27" s="124"/>
      <c r="B27" s="104" t="s">
        <v>70</v>
      </c>
      <c r="C27" s="116">
        <f>C25+C26</f>
        <v>120963845</v>
      </c>
      <c r="D27" s="114">
        <f>D25+D26</f>
        <v>119769788</v>
      </c>
      <c r="E27" s="115">
        <f t="shared" si="10"/>
        <v>99</v>
      </c>
      <c r="F27" s="116">
        <f>F25+F26</f>
        <v>613922</v>
      </c>
      <c r="G27" s="114">
        <f>G25+G26</f>
        <v>521537</v>
      </c>
      <c r="H27" s="115">
        <f t="shared" si="11"/>
        <v>85</v>
      </c>
      <c r="I27" s="116">
        <f>I25+I26</f>
        <v>121577767</v>
      </c>
      <c r="J27" s="114">
        <f>J25+J26</f>
        <v>120291325</v>
      </c>
      <c r="K27" s="117">
        <f t="shared" si="12"/>
        <v>98.9</v>
      </c>
      <c r="L27" s="116">
        <f>L25+L26</f>
        <v>2288906</v>
      </c>
      <c r="M27" s="114">
        <f>M25+M26</f>
        <v>759236</v>
      </c>
      <c r="N27" s="115">
        <f t="shared" si="13"/>
        <v>33.200000000000003</v>
      </c>
      <c r="O27" s="116">
        <f>O25+O26</f>
        <v>123866673</v>
      </c>
      <c r="P27" s="114">
        <f>P25+P26</f>
        <v>121050561</v>
      </c>
      <c r="Q27" s="115">
        <f t="shared" si="14"/>
        <v>97.7</v>
      </c>
      <c r="R27" s="27"/>
      <c r="S27" s="49"/>
      <c r="T27" s="49"/>
      <c r="U27" s="86"/>
      <c r="V27" s="49"/>
      <c r="W27" s="49"/>
      <c r="X27" s="86"/>
      <c r="Y27" s="49"/>
      <c r="Z27" s="49"/>
    </row>
    <row r="28" spans="1:28" s="33" customFormat="1" ht="20.149999999999999" customHeight="1" x14ac:dyDescent="0.55000000000000004">
      <c r="A28" s="121" t="s">
        <v>32</v>
      </c>
      <c r="B28" s="125" t="s">
        <v>75</v>
      </c>
      <c r="C28" s="120">
        <v>2468463</v>
      </c>
      <c r="D28" s="118">
        <v>2442032</v>
      </c>
      <c r="E28" s="128">
        <f t="shared" si="10"/>
        <v>98.9</v>
      </c>
      <c r="F28" s="120">
        <v>11620</v>
      </c>
      <c r="G28" s="118">
        <v>9162</v>
      </c>
      <c r="H28" s="128">
        <f t="shared" si="11"/>
        <v>78.8</v>
      </c>
      <c r="I28" s="126">
        <f>C28+F28</f>
        <v>2480083</v>
      </c>
      <c r="J28" s="127">
        <f>D28+G28</f>
        <v>2451194</v>
      </c>
      <c r="K28" s="129">
        <f t="shared" si="12"/>
        <v>98.8</v>
      </c>
      <c r="L28" s="120">
        <v>59653</v>
      </c>
      <c r="M28" s="118">
        <v>20019</v>
      </c>
      <c r="N28" s="128">
        <f t="shared" si="13"/>
        <v>33.6</v>
      </c>
      <c r="O28" s="126">
        <f>I28+L28</f>
        <v>2539736</v>
      </c>
      <c r="P28" s="127">
        <f>J28+M28</f>
        <v>2471213</v>
      </c>
      <c r="Q28" s="128">
        <f t="shared" si="14"/>
        <v>97.3</v>
      </c>
      <c r="R28" s="27"/>
      <c r="S28" s="49"/>
      <c r="T28" s="49"/>
      <c r="U28" s="86"/>
      <c r="V28" s="49"/>
      <c r="W28" s="49"/>
      <c r="X28" s="86"/>
      <c r="Y28" s="49"/>
      <c r="Z28" s="49"/>
    </row>
    <row r="29" spans="1:28" s="33" customFormat="1" ht="20.149999999999999" customHeight="1" x14ac:dyDescent="0.55000000000000004">
      <c r="A29" s="123"/>
      <c r="B29" s="103" t="s">
        <v>76</v>
      </c>
      <c r="C29" s="112">
        <v>91180577</v>
      </c>
      <c r="D29" s="110">
        <v>90329859</v>
      </c>
      <c r="E29" s="111">
        <f t="shared" si="10"/>
        <v>99.1</v>
      </c>
      <c r="F29" s="112">
        <v>478676</v>
      </c>
      <c r="G29" s="110">
        <v>377415</v>
      </c>
      <c r="H29" s="111">
        <f t="shared" si="11"/>
        <v>78.8</v>
      </c>
      <c r="I29" s="112">
        <f>C29+F29</f>
        <v>91659253</v>
      </c>
      <c r="J29" s="110">
        <f>D29+G29</f>
        <v>90707274</v>
      </c>
      <c r="K29" s="113">
        <f t="shared" si="12"/>
        <v>99</v>
      </c>
      <c r="L29" s="112">
        <v>2457335</v>
      </c>
      <c r="M29" s="110">
        <v>824674</v>
      </c>
      <c r="N29" s="111">
        <f t="shared" si="13"/>
        <v>33.6</v>
      </c>
      <c r="O29" s="112">
        <f>I29+L29</f>
        <v>94116588</v>
      </c>
      <c r="P29" s="110">
        <f>J29+M29</f>
        <v>91531948</v>
      </c>
      <c r="Q29" s="111">
        <f t="shared" si="14"/>
        <v>97.3</v>
      </c>
      <c r="R29" s="27"/>
      <c r="S29" s="49"/>
      <c r="T29" s="49"/>
      <c r="U29" s="86"/>
      <c r="V29" s="49"/>
      <c r="W29" s="49"/>
      <c r="X29" s="86"/>
      <c r="Y29" s="49"/>
      <c r="Z29" s="49"/>
    </row>
    <row r="30" spans="1:28" s="33" customFormat="1" ht="20.149999999999999" customHeight="1" x14ac:dyDescent="0.55000000000000004">
      <c r="A30" s="124"/>
      <c r="B30" s="104" t="s">
        <v>70</v>
      </c>
      <c r="C30" s="116">
        <f>C28+C29</f>
        <v>93649040</v>
      </c>
      <c r="D30" s="114">
        <f>D28+D29</f>
        <v>92771891</v>
      </c>
      <c r="E30" s="115">
        <f t="shared" si="10"/>
        <v>99.1</v>
      </c>
      <c r="F30" s="116">
        <f>F28+F29</f>
        <v>490296</v>
      </c>
      <c r="G30" s="114">
        <f>G28+G29</f>
        <v>386577</v>
      </c>
      <c r="H30" s="115">
        <f t="shared" si="11"/>
        <v>78.8</v>
      </c>
      <c r="I30" s="116">
        <f>I28+I29</f>
        <v>94139336</v>
      </c>
      <c r="J30" s="114">
        <f>J28+J29</f>
        <v>93158468</v>
      </c>
      <c r="K30" s="117">
        <f t="shared" si="12"/>
        <v>99</v>
      </c>
      <c r="L30" s="116">
        <f>L28+L29</f>
        <v>2516988</v>
      </c>
      <c r="M30" s="114">
        <f>M28+M29</f>
        <v>844693</v>
      </c>
      <c r="N30" s="115">
        <f t="shared" si="13"/>
        <v>33.6</v>
      </c>
      <c r="O30" s="116">
        <f>O28+O29</f>
        <v>96656324</v>
      </c>
      <c r="P30" s="114">
        <f>P28+P29</f>
        <v>94003161</v>
      </c>
      <c r="Q30" s="115">
        <f t="shared" si="14"/>
        <v>97.3</v>
      </c>
      <c r="R30" s="26"/>
      <c r="S30" s="49"/>
      <c r="T30" s="49"/>
      <c r="U30" s="48"/>
      <c r="V30" s="49"/>
      <c r="W30" s="49"/>
      <c r="X30" s="48"/>
      <c r="Y30" s="49"/>
      <c r="Z30" s="49"/>
    </row>
    <row r="31" spans="1:28" s="33" customFormat="1" ht="20.149999999999999" customHeight="1" x14ac:dyDescent="0.55000000000000004">
      <c r="A31" s="121" t="s">
        <v>34</v>
      </c>
      <c r="B31" s="125" t="s">
        <v>75</v>
      </c>
      <c r="C31" s="120">
        <v>2437434</v>
      </c>
      <c r="D31" s="118">
        <v>2409055</v>
      </c>
      <c r="E31" s="128">
        <f t="shared" si="10"/>
        <v>98.8</v>
      </c>
      <c r="F31" s="120">
        <v>8835</v>
      </c>
      <c r="G31" s="118">
        <v>7440</v>
      </c>
      <c r="H31" s="128">
        <f t="shared" si="11"/>
        <v>84.2</v>
      </c>
      <c r="I31" s="126">
        <f>C31+F31</f>
        <v>2446269</v>
      </c>
      <c r="J31" s="127">
        <f>D31+G31</f>
        <v>2416495</v>
      </c>
      <c r="K31" s="129">
        <f t="shared" si="12"/>
        <v>98.8</v>
      </c>
      <c r="L31" s="120">
        <v>67022</v>
      </c>
      <c r="M31" s="118">
        <v>20706</v>
      </c>
      <c r="N31" s="128">
        <f t="shared" si="13"/>
        <v>30.9</v>
      </c>
      <c r="O31" s="126">
        <f>I31+L31</f>
        <v>2513291</v>
      </c>
      <c r="P31" s="127">
        <f>J31+M31</f>
        <v>2437201</v>
      </c>
      <c r="Q31" s="128">
        <f t="shared" si="14"/>
        <v>97</v>
      </c>
      <c r="R31" s="27"/>
      <c r="S31" s="49"/>
      <c r="T31" s="49"/>
      <c r="U31" s="48"/>
      <c r="V31" s="49"/>
      <c r="W31" s="49"/>
      <c r="X31" s="48"/>
      <c r="Y31" s="49"/>
      <c r="Z31" s="49"/>
    </row>
    <row r="32" spans="1:28" s="33" customFormat="1" ht="20.149999999999999" customHeight="1" x14ac:dyDescent="0.55000000000000004">
      <c r="A32" s="123"/>
      <c r="B32" s="103" t="s">
        <v>76</v>
      </c>
      <c r="C32" s="112">
        <v>90399945</v>
      </c>
      <c r="D32" s="110">
        <v>89497967</v>
      </c>
      <c r="E32" s="111">
        <f t="shared" si="10"/>
        <v>99</v>
      </c>
      <c r="F32" s="112">
        <v>362381</v>
      </c>
      <c r="G32" s="110">
        <v>305163</v>
      </c>
      <c r="H32" s="111">
        <f t="shared" si="11"/>
        <v>84.2</v>
      </c>
      <c r="I32" s="112">
        <f>C32+F32</f>
        <v>90762326</v>
      </c>
      <c r="J32" s="110">
        <f>D32+G32</f>
        <v>89803130</v>
      </c>
      <c r="K32" s="113">
        <f t="shared" si="12"/>
        <v>98.9</v>
      </c>
      <c r="L32" s="112">
        <v>2749029</v>
      </c>
      <c r="M32" s="110">
        <v>849313</v>
      </c>
      <c r="N32" s="111">
        <f t="shared" si="13"/>
        <v>30.9</v>
      </c>
      <c r="O32" s="112">
        <f>I32+L32</f>
        <v>93511355</v>
      </c>
      <c r="P32" s="110">
        <f>J32+M32</f>
        <v>90652443</v>
      </c>
      <c r="Q32" s="111">
        <f t="shared" si="14"/>
        <v>96.9</v>
      </c>
      <c r="R32" s="27"/>
      <c r="S32" s="49"/>
      <c r="T32" s="49"/>
      <c r="U32" s="48"/>
      <c r="V32" s="49"/>
      <c r="W32" s="49"/>
      <c r="X32" s="48"/>
      <c r="Y32" s="49"/>
      <c r="Z32" s="49"/>
    </row>
    <row r="33" spans="1:26" s="33" customFormat="1" ht="20.149999999999999" customHeight="1" x14ac:dyDescent="0.55000000000000004">
      <c r="A33" s="124"/>
      <c r="B33" s="104" t="s">
        <v>70</v>
      </c>
      <c r="C33" s="116">
        <f>C31+C32</f>
        <v>92837379</v>
      </c>
      <c r="D33" s="114">
        <f>D31+D32</f>
        <v>91907022</v>
      </c>
      <c r="E33" s="115">
        <f t="shared" si="10"/>
        <v>99</v>
      </c>
      <c r="F33" s="116">
        <f>F31+F32</f>
        <v>371216</v>
      </c>
      <c r="G33" s="114">
        <f>G31+G32</f>
        <v>312603</v>
      </c>
      <c r="H33" s="115">
        <f t="shared" si="11"/>
        <v>84.2</v>
      </c>
      <c r="I33" s="116">
        <f>I31+I32</f>
        <v>93208595</v>
      </c>
      <c r="J33" s="114">
        <f>J31+J32</f>
        <v>92219625</v>
      </c>
      <c r="K33" s="117">
        <f t="shared" si="12"/>
        <v>98.9</v>
      </c>
      <c r="L33" s="116">
        <f>L31+L32</f>
        <v>2816051</v>
      </c>
      <c r="M33" s="114">
        <f>M31+M32</f>
        <v>870019</v>
      </c>
      <c r="N33" s="115">
        <f t="shared" si="13"/>
        <v>30.9</v>
      </c>
      <c r="O33" s="116">
        <f>O31+O32</f>
        <v>96024646</v>
      </c>
      <c r="P33" s="114">
        <f>P31+P32</f>
        <v>93089644</v>
      </c>
      <c r="Q33" s="115">
        <f t="shared" si="14"/>
        <v>96.9</v>
      </c>
      <c r="R33" s="27"/>
      <c r="S33" s="49"/>
      <c r="T33" s="49"/>
      <c r="U33" s="48"/>
      <c r="V33" s="49"/>
      <c r="W33" s="49"/>
      <c r="X33" s="48"/>
      <c r="Y33" s="49"/>
      <c r="Z33" s="49"/>
    </row>
    <row r="34" spans="1:26" ht="14.5" x14ac:dyDescent="0.35">
      <c r="A34" s="19"/>
      <c r="B34" s="19"/>
      <c r="C34" s="21"/>
      <c r="D34" s="28"/>
      <c r="E34" s="28"/>
      <c r="F34" s="27"/>
      <c r="G34" s="28"/>
      <c r="H34" s="28"/>
      <c r="I34" s="27"/>
      <c r="J34" s="28"/>
      <c r="K34" s="28"/>
      <c r="L34" s="27"/>
      <c r="M34" s="28"/>
      <c r="N34" s="28"/>
      <c r="O34" s="27"/>
      <c r="P34" s="28"/>
      <c r="Q34" s="28"/>
      <c r="R34" s="27"/>
      <c r="S34" s="8"/>
      <c r="T34" s="8"/>
      <c r="U34" s="7"/>
      <c r="V34" s="8"/>
      <c r="W34" s="8"/>
      <c r="X34" s="7"/>
      <c r="Y34" s="8"/>
      <c r="Z34" s="8"/>
    </row>
    <row r="35" spans="1:26" ht="14.5" x14ac:dyDescent="0.35">
      <c r="A35" s="19"/>
      <c r="B35" s="19"/>
      <c r="C35" s="21"/>
      <c r="D35" s="28"/>
      <c r="E35" s="28"/>
      <c r="F35" s="27"/>
      <c r="G35" s="28"/>
      <c r="H35" s="28"/>
      <c r="I35" s="27"/>
      <c r="J35" s="28"/>
      <c r="K35" s="28"/>
      <c r="L35" s="27"/>
      <c r="M35" s="28"/>
      <c r="N35" s="28"/>
      <c r="O35" s="27"/>
      <c r="P35" s="28"/>
      <c r="Q35" s="28"/>
      <c r="R35" s="27"/>
      <c r="S35" s="8"/>
      <c r="T35" s="8"/>
      <c r="U35" s="7"/>
      <c r="V35" s="8"/>
      <c r="W35" s="8"/>
      <c r="X35" s="7"/>
      <c r="Y35" s="8"/>
      <c r="Z35" s="8"/>
    </row>
    <row r="36" spans="1:26" ht="14.5" x14ac:dyDescent="0.35">
      <c r="A36" s="19"/>
      <c r="B36" s="19"/>
      <c r="C36" s="21"/>
      <c r="D36" s="28"/>
      <c r="E36" s="28"/>
      <c r="F36" s="27"/>
      <c r="G36" s="28"/>
      <c r="H36" s="28"/>
      <c r="I36" s="27"/>
      <c r="J36" s="28"/>
      <c r="K36" s="28"/>
      <c r="L36" s="27"/>
      <c r="M36" s="28"/>
      <c r="N36" s="28"/>
      <c r="O36" s="27"/>
      <c r="P36" s="28"/>
      <c r="Q36" s="28"/>
      <c r="R36" s="27"/>
      <c r="S36" s="8"/>
      <c r="T36" s="8"/>
      <c r="U36" s="7"/>
      <c r="V36" s="8"/>
      <c r="W36" s="8"/>
      <c r="X36" s="7"/>
      <c r="Y36" s="8"/>
      <c r="Z36" s="8"/>
    </row>
    <row r="37" spans="1:26" ht="14.5" x14ac:dyDescent="0.35">
      <c r="A37" s="19"/>
      <c r="B37" s="19"/>
      <c r="C37" s="21"/>
      <c r="D37" s="28"/>
      <c r="E37" s="27"/>
      <c r="F37" s="27"/>
      <c r="G37" s="28"/>
      <c r="H37" s="28"/>
      <c r="I37" s="27"/>
      <c r="J37" s="28"/>
      <c r="K37" s="28"/>
      <c r="L37" s="27"/>
      <c r="M37" s="28"/>
      <c r="N37" s="28"/>
      <c r="O37" s="27"/>
      <c r="P37" s="28"/>
      <c r="Q37" s="28"/>
      <c r="R37" s="27"/>
      <c r="S37" s="8"/>
      <c r="T37" s="8"/>
      <c r="U37" s="7"/>
      <c r="V37" s="8"/>
      <c r="W37" s="8"/>
      <c r="X37" s="7"/>
      <c r="Y37" s="8"/>
      <c r="Z37" s="8"/>
    </row>
    <row r="38" spans="1:26" ht="14.5" x14ac:dyDescent="0.35">
      <c r="A38" s="19"/>
      <c r="B38" s="20"/>
      <c r="C38" s="24"/>
      <c r="D38" s="29"/>
      <c r="E38" s="29"/>
      <c r="F38" s="26"/>
      <c r="G38" s="25"/>
      <c r="H38" s="25"/>
      <c r="I38" s="26"/>
      <c r="J38" s="25"/>
      <c r="K38" s="25"/>
      <c r="L38" s="26"/>
      <c r="M38" s="25"/>
      <c r="N38" s="25"/>
      <c r="O38" s="26"/>
      <c r="P38" s="25"/>
      <c r="Q38" s="25"/>
      <c r="R38" s="26"/>
      <c r="S38" s="8"/>
      <c r="T38" s="8"/>
      <c r="U38" s="7"/>
      <c r="V38" s="8"/>
      <c r="W38" s="8"/>
      <c r="X38" s="7"/>
      <c r="Y38" s="8"/>
      <c r="Z38" s="8"/>
    </row>
    <row r="39" spans="1:26" ht="14.5" x14ac:dyDescent="0.35">
      <c r="A39" s="19"/>
      <c r="B39" s="19"/>
      <c r="C39" s="21"/>
      <c r="D39" s="28"/>
      <c r="E39" s="28"/>
      <c r="F39" s="27"/>
      <c r="G39" s="28"/>
      <c r="H39" s="28"/>
      <c r="I39" s="27"/>
      <c r="J39" s="28"/>
      <c r="K39" s="28"/>
      <c r="L39" s="27"/>
      <c r="M39" s="28"/>
      <c r="N39" s="28"/>
      <c r="O39" s="27"/>
      <c r="P39" s="28"/>
      <c r="Q39" s="28"/>
      <c r="R39" s="27"/>
      <c r="S39" s="8"/>
      <c r="T39" s="8"/>
      <c r="U39" s="7"/>
      <c r="V39" s="8"/>
      <c r="W39" s="8"/>
      <c r="X39" s="7"/>
      <c r="Y39" s="8"/>
      <c r="Z39" s="8"/>
    </row>
    <row r="40" spans="1:26" ht="14.5" x14ac:dyDescent="0.35">
      <c r="A40" s="19"/>
      <c r="B40" s="19"/>
      <c r="C40" s="21"/>
      <c r="D40" s="28"/>
      <c r="E40" s="28"/>
      <c r="F40" s="27"/>
      <c r="G40" s="28"/>
      <c r="H40" s="28"/>
      <c r="I40" s="27"/>
      <c r="J40" s="28"/>
      <c r="K40" s="28"/>
      <c r="L40" s="27"/>
      <c r="M40" s="28"/>
      <c r="N40" s="28"/>
      <c r="O40" s="27"/>
      <c r="P40" s="28"/>
      <c r="Q40" s="28"/>
      <c r="R40" s="27"/>
      <c r="S40" s="8"/>
      <c r="T40" s="8"/>
      <c r="U40" s="7"/>
      <c r="V40" s="8"/>
      <c r="W40" s="8"/>
      <c r="X40" s="7"/>
      <c r="Y40" s="8"/>
      <c r="Z40" s="8"/>
    </row>
    <row r="41" spans="1:26" ht="14.5" x14ac:dyDescent="0.35">
      <c r="A41" s="19"/>
      <c r="B41" s="19"/>
      <c r="C41" s="21"/>
      <c r="D41" s="28"/>
      <c r="E41" s="28"/>
      <c r="F41" s="27"/>
      <c r="G41" s="28"/>
      <c r="H41" s="28"/>
      <c r="I41" s="27"/>
      <c r="J41" s="28"/>
      <c r="K41" s="28"/>
      <c r="L41" s="27"/>
      <c r="M41" s="28"/>
      <c r="N41" s="28"/>
      <c r="O41" s="27"/>
      <c r="P41" s="28"/>
      <c r="Q41" s="28"/>
      <c r="R41" s="27"/>
      <c r="S41" s="8"/>
      <c r="T41" s="8"/>
      <c r="U41" s="7"/>
      <c r="V41" s="8"/>
      <c r="W41" s="8"/>
      <c r="X41" s="7"/>
      <c r="Y41" s="8"/>
      <c r="Z41" s="8"/>
    </row>
    <row r="42" spans="1:26" ht="14.5" x14ac:dyDescent="0.35">
      <c r="A42" s="19"/>
      <c r="B42" s="19"/>
      <c r="C42" s="21"/>
      <c r="D42" s="28"/>
      <c r="E42" s="28"/>
      <c r="F42" s="27"/>
      <c r="G42" s="28"/>
      <c r="H42" s="28"/>
      <c r="I42" s="27"/>
      <c r="J42" s="28"/>
      <c r="K42" s="28"/>
      <c r="L42" s="27"/>
      <c r="M42" s="28"/>
      <c r="N42" s="28"/>
      <c r="O42" s="27"/>
      <c r="P42" s="28"/>
      <c r="Q42" s="28"/>
      <c r="R42" s="27"/>
      <c r="S42" s="8"/>
      <c r="T42" s="8"/>
      <c r="U42" s="7"/>
      <c r="V42" s="8"/>
      <c r="W42" s="8"/>
      <c r="X42" s="7"/>
      <c r="Y42" s="8"/>
      <c r="Z42" s="8"/>
    </row>
    <row r="43" spans="1:26" ht="14.5" x14ac:dyDescent="0.35">
      <c r="A43" s="30"/>
      <c r="B43" s="30"/>
      <c r="C43" s="24"/>
      <c r="D43" s="25"/>
      <c r="E43" s="25"/>
      <c r="F43" s="26"/>
      <c r="G43" s="25"/>
      <c r="H43" s="25"/>
      <c r="I43" s="26"/>
      <c r="J43" s="25"/>
      <c r="K43" s="25"/>
      <c r="L43" s="26"/>
      <c r="M43" s="25"/>
      <c r="N43" s="25"/>
      <c r="O43" s="26"/>
      <c r="P43" s="25"/>
      <c r="Q43" s="25"/>
      <c r="R43" s="26"/>
      <c r="S43" s="8"/>
      <c r="T43" s="8"/>
      <c r="U43" s="7"/>
      <c r="V43" s="8"/>
      <c r="W43" s="8"/>
      <c r="X43" s="7"/>
      <c r="Y43" s="8"/>
      <c r="Z43" s="8"/>
    </row>
    <row r="44" spans="1:26" ht="14.5" x14ac:dyDescent="0.35">
      <c r="A44" s="19"/>
      <c r="B44" s="19"/>
      <c r="C44" s="21"/>
      <c r="D44" s="28"/>
      <c r="E44" s="28"/>
      <c r="F44" s="27"/>
      <c r="G44" s="28"/>
      <c r="H44" s="28"/>
      <c r="I44" s="27"/>
      <c r="J44" s="28"/>
      <c r="K44" s="28"/>
      <c r="L44" s="27"/>
      <c r="M44" s="28"/>
      <c r="N44" s="28"/>
      <c r="O44" s="27"/>
      <c r="P44" s="28"/>
      <c r="Q44" s="28"/>
      <c r="R44" s="27"/>
    </row>
    <row r="45" spans="1:26" ht="14.5" x14ac:dyDescent="0.35">
      <c r="A45" s="19"/>
      <c r="B45" s="19"/>
      <c r="C45" s="21"/>
      <c r="D45" s="28"/>
      <c r="E45" s="28"/>
      <c r="F45" s="27"/>
      <c r="G45" s="28"/>
      <c r="H45" s="28"/>
      <c r="I45" s="27"/>
      <c r="J45" s="28"/>
      <c r="K45" s="28"/>
      <c r="L45" s="27"/>
      <c r="M45" s="28"/>
      <c r="N45" s="28"/>
      <c r="O45" s="27"/>
      <c r="P45" s="28"/>
      <c r="Q45" s="28"/>
      <c r="R45" s="27"/>
    </row>
    <row r="46" spans="1:26" ht="14.5" x14ac:dyDescent="0.35">
      <c r="A46" s="19"/>
      <c r="B46" s="19"/>
      <c r="C46" s="21"/>
      <c r="D46" s="28"/>
      <c r="E46" s="28"/>
      <c r="F46" s="27"/>
      <c r="G46" s="28"/>
      <c r="H46" s="28"/>
      <c r="I46" s="27"/>
      <c r="J46" s="28"/>
      <c r="K46" s="28"/>
      <c r="L46" s="27"/>
      <c r="M46" s="28"/>
      <c r="N46" s="28"/>
      <c r="O46" s="27"/>
      <c r="P46" s="28"/>
      <c r="Q46" s="28"/>
      <c r="R46" s="27"/>
    </row>
    <row r="47" spans="1:26" ht="14.5" x14ac:dyDescent="0.35">
      <c r="A47" s="19"/>
      <c r="B47" s="19"/>
      <c r="C47" s="21"/>
      <c r="D47" s="28"/>
      <c r="E47" s="28"/>
      <c r="F47" s="27"/>
      <c r="G47" s="28"/>
      <c r="H47" s="28"/>
      <c r="I47" s="27"/>
      <c r="J47" s="28"/>
      <c r="K47" s="28"/>
      <c r="L47" s="27"/>
      <c r="M47" s="28"/>
      <c r="N47" s="28"/>
      <c r="O47" s="27"/>
      <c r="P47" s="28"/>
      <c r="Q47" s="28"/>
      <c r="R47" s="27"/>
    </row>
    <row r="48" spans="1:26" ht="14.5" x14ac:dyDescent="0.35">
      <c r="A48" s="19"/>
      <c r="B48" s="20"/>
      <c r="C48" s="24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5"/>
      <c r="Q48" s="25"/>
      <c r="R48" s="26"/>
    </row>
    <row r="49" spans="1:18" ht="14.5" x14ac:dyDescent="0.35">
      <c r="A49" s="19"/>
      <c r="B49" s="19"/>
      <c r="C49" s="21"/>
      <c r="D49" s="28"/>
      <c r="E49" s="28"/>
      <c r="F49" s="27"/>
      <c r="G49" s="28"/>
      <c r="H49" s="28"/>
      <c r="I49" s="27"/>
      <c r="J49" s="28"/>
      <c r="K49" s="28"/>
      <c r="L49" s="27"/>
      <c r="M49" s="28"/>
      <c r="N49" s="28"/>
      <c r="O49" s="27"/>
      <c r="P49" s="28"/>
      <c r="Q49" s="28"/>
      <c r="R49" s="27"/>
    </row>
    <row r="50" spans="1:18" ht="14.5" x14ac:dyDescent="0.35">
      <c r="A50" s="19"/>
      <c r="B50" s="19"/>
      <c r="C50" s="21"/>
      <c r="D50" s="28"/>
      <c r="E50" s="28"/>
      <c r="F50" s="27"/>
      <c r="G50" s="28"/>
      <c r="H50" s="28"/>
      <c r="I50" s="27"/>
      <c r="J50" s="28"/>
      <c r="K50" s="28"/>
      <c r="L50" s="27"/>
      <c r="M50" s="28"/>
      <c r="N50" s="28"/>
      <c r="O50" s="27"/>
      <c r="P50" s="28"/>
      <c r="Q50" s="28"/>
      <c r="R50" s="27"/>
    </row>
    <row r="51" spans="1:18" ht="14.5" x14ac:dyDescent="0.35">
      <c r="A51" s="19"/>
      <c r="B51" s="19"/>
      <c r="C51" s="21"/>
      <c r="D51" s="28"/>
      <c r="E51" s="28"/>
      <c r="F51" s="27"/>
      <c r="G51" s="28"/>
      <c r="H51" s="28"/>
      <c r="I51" s="27"/>
      <c r="J51" s="28"/>
      <c r="K51" s="28"/>
      <c r="L51" s="27"/>
      <c r="M51" s="28"/>
      <c r="N51" s="28"/>
      <c r="O51" s="27"/>
      <c r="P51" s="28"/>
      <c r="Q51" s="28"/>
      <c r="R51" s="27"/>
    </row>
    <row r="52" spans="1:18" ht="14.5" x14ac:dyDescent="0.35">
      <c r="A52" s="19"/>
      <c r="B52" s="19"/>
      <c r="C52" s="21"/>
      <c r="D52" s="28"/>
      <c r="E52" s="28"/>
      <c r="F52" s="27"/>
      <c r="G52" s="28"/>
      <c r="H52" s="28"/>
      <c r="I52" s="27"/>
      <c r="J52" s="28"/>
      <c r="K52" s="28"/>
      <c r="L52" s="27"/>
      <c r="M52" s="28"/>
      <c r="N52" s="28"/>
      <c r="O52" s="27"/>
      <c r="P52" s="28"/>
      <c r="Q52" s="28"/>
      <c r="R52" s="27"/>
    </row>
    <row r="53" spans="1:18" ht="14.5" x14ac:dyDescent="0.35">
      <c r="A53" s="30"/>
      <c r="B53" s="30"/>
      <c r="C53" s="24"/>
      <c r="D53" s="25"/>
      <c r="E53" s="25"/>
      <c r="F53" s="26"/>
      <c r="G53" s="25"/>
      <c r="H53" s="25"/>
      <c r="I53" s="26"/>
      <c r="J53" s="25"/>
      <c r="K53" s="25"/>
      <c r="L53" s="26"/>
      <c r="M53" s="25"/>
      <c r="N53" s="25"/>
      <c r="O53" s="26"/>
      <c r="P53" s="25"/>
      <c r="Q53" s="25"/>
      <c r="R53" s="26"/>
    </row>
    <row r="54" spans="1:18" ht="14.5" x14ac:dyDescent="0.35">
      <c r="A54" s="19"/>
      <c r="B54" s="19"/>
      <c r="C54" s="21"/>
      <c r="D54" s="28"/>
      <c r="E54" s="28"/>
      <c r="F54" s="27"/>
      <c r="G54" s="28"/>
      <c r="H54" s="28"/>
      <c r="I54" s="27"/>
      <c r="J54" s="28"/>
      <c r="K54" s="28"/>
      <c r="L54" s="27"/>
      <c r="M54" s="28"/>
      <c r="N54" s="28"/>
      <c r="O54" s="27"/>
      <c r="P54" s="28"/>
      <c r="Q54" s="28"/>
      <c r="R54" s="27"/>
    </row>
    <row r="55" spans="1:18" ht="14.5" x14ac:dyDescent="0.35">
      <c r="A55" s="19"/>
      <c r="B55" s="19"/>
      <c r="C55" s="21"/>
      <c r="D55" s="28"/>
      <c r="E55" s="28"/>
      <c r="F55" s="27"/>
      <c r="G55" s="28"/>
      <c r="H55" s="28"/>
      <c r="I55" s="27"/>
      <c r="J55" s="28"/>
      <c r="K55" s="28"/>
      <c r="L55" s="27"/>
      <c r="M55" s="28"/>
      <c r="N55" s="28"/>
      <c r="O55" s="27"/>
      <c r="P55" s="28"/>
      <c r="Q55" s="28"/>
      <c r="R55" s="27"/>
    </row>
    <row r="56" spans="1:18" ht="14.5" x14ac:dyDescent="0.35">
      <c r="A56" s="19"/>
      <c r="B56" s="19"/>
      <c r="C56" s="21"/>
      <c r="D56" s="28"/>
      <c r="E56" s="28"/>
      <c r="F56" s="27"/>
      <c r="G56" s="28"/>
      <c r="H56" s="28"/>
      <c r="I56" s="27"/>
      <c r="J56" s="28"/>
      <c r="K56" s="28"/>
      <c r="L56" s="27"/>
      <c r="M56" s="28"/>
      <c r="N56" s="28"/>
      <c r="O56" s="27"/>
      <c r="P56" s="28"/>
      <c r="Q56" s="28"/>
      <c r="R56" s="27"/>
    </row>
    <row r="57" spans="1:18" ht="14.5" x14ac:dyDescent="0.35">
      <c r="A57" s="19"/>
      <c r="B57" s="19"/>
      <c r="C57" s="21"/>
      <c r="D57" s="28"/>
      <c r="E57" s="28"/>
      <c r="F57" s="27"/>
      <c r="G57" s="28"/>
      <c r="H57" s="28"/>
      <c r="I57" s="27"/>
      <c r="J57" s="28"/>
      <c r="K57" s="28"/>
      <c r="L57" s="27"/>
      <c r="M57" s="28"/>
      <c r="N57" s="28"/>
      <c r="O57" s="27"/>
      <c r="P57" s="28"/>
      <c r="Q57" s="28"/>
      <c r="R57" s="27"/>
    </row>
    <row r="58" spans="1:18" ht="14.5" x14ac:dyDescent="0.35">
      <c r="A58" s="30"/>
      <c r="B58" s="30"/>
      <c r="C58" s="24"/>
      <c r="D58" s="25"/>
      <c r="E58" s="25"/>
      <c r="F58" s="26"/>
      <c r="G58" s="25"/>
      <c r="H58" s="25"/>
      <c r="I58" s="26"/>
      <c r="J58" s="25"/>
      <c r="K58" s="25"/>
      <c r="L58" s="26"/>
      <c r="M58" s="25"/>
      <c r="N58" s="25"/>
      <c r="O58" s="26"/>
      <c r="P58" s="25"/>
      <c r="Q58" s="25"/>
      <c r="R58" s="26"/>
    </row>
    <row r="59" spans="1:18" ht="14.5" x14ac:dyDescent="0.35">
      <c r="A59" s="19"/>
      <c r="B59" s="19"/>
      <c r="C59" s="21"/>
      <c r="D59" s="28"/>
      <c r="E59" s="28"/>
      <c r="F59" s="27"/>
      <c r="G59" s="28"/>
      <c r="H59" s="28"/>
      <c r="I59" s="27"/>
      <c r="J59" s="28"/>
      <c r="K59" s="28"/>
      <c r="L59" s="27"/>
      <c r="M59" s="28"/>
      <c r="N59" s="28"/>
      <c r="O59" s="27"/>
      <c r="P59" s="28"/>
      <c r="Q59" s="28"/>
      <c r="R59" s="27"/>
    </row>
    <row r="60" spans="1:18" ht="14.5" x14ac:dyDescent="0.35">
      <c r="A60" s="19"/>
      <c r="B60" s="21"/>
      <c r="C60" s="21"/>
      <c r="D60" s="28"/>
      <c r="E60" s="28"/>
      <c r="F60" s="27"/>
      <c r="G60" s="28"/>
      <c r="H60" s="28"/>
      <c r="I60" s="27"/>
      <c r="J60" s="28"/>
      <c r="K60" s="28"/>
      <c r="L60" s="27"/>
      <c r="M60" s="28"/>
      <c r="N60" s="28"/>
      <c r="O60" s="27"/>
      <c r="P60" s="28"/>
      <c r="Q60" s="28"/>
      <c r="R60" s="27"/>
    </row>
    <row r="61" spans="1:18" ht="14.5" x14ac:dyDescent="0.35">
      <c r="A61" s="19"/>
      <c r="B61" s="19"/>
      <c r="C61" s="21"/>
      <c r="D61" s="28"/>
      <c r="E61" s="28"/>
      <c r="F61" s="27"/>
      <c r="G61" s="28"/>
      <c r="H61" s="28"/>
      <c r="I61" s="27"/>
      <c r="J61" s="28"/>
      <c r="K61" s="28"/>
      <c r="L61" s="27"/>
      <c r="M61" s="28"/>
      <c r="N61" s="28"/>
      <c r="O61" s="27"/>
      <c r="P61" s="28"/>
      <c r="Q61" s="28"/>
      <c r="R61" s="27"/>
    </row>
    <row r="62" spans="1:18" ht="14.5" x14ac:dyDescent="0.35">
      <c r="A62" s="19"/>
      <c r="B62" s="19"/>
      <c r="C62" s="21"/>
      <c r="D62" s="28"/>
      <c r="E62" s="28"/>
      <c r="F62" s="27"/>
      <c r="G62" s="28"/>
      <c r="H62" s="28"/>
      <c r="I62" s="27"/>
      <c r="J62" s="28"/>
      <c r="K62" s="28"/>
      <c r="L62" s="27"/>
      <c r="M62" s="28"/>
      <c r="N62" s="28"/>
      <c r="O62" s="27"/>
      <c r="P62" s="28"/>
      <c r="Q62" s="28"/>
      <c r="R62" s="27"/>
    </row>
    <row r="63" spans="1:18" ht="14.5" x14ac:dyDescent="0.35">
      <c r="A63" s="30"/>
      <c r="B63" s="30"/>
      <c r="C63" s="24"/>
      <c r="D63" s="25"/>
      <c r="E63" s="25"/>
      <c r="F63" s="26"/>
      <c r="G63" s="25"/>
      <c r="H63" s="25"/>
      <c r="I63" s="26"/>
      <c r="J63" s="25"/>
      <c r="K63" s="25"/>
      <c r="L63" s="26"/>
      <c r="M63" s="25"/>
      <c r="N63" s="25"/>
      <c r="O63" s="26"/>
      <c r="P63" s="25"/>
      <c r="Q63" s="25"/>
      <c r="R63" s="26"/>
    </row>
    <row r="64" spans="1:18" ht="14.5" x14ac:dyDescent="0.35">
      <c r="A64" s="19"/>
      <c r="B64" s="19"/>
      <c r="C64" s="21"/>
      <c r="D64" s="28"/>
      <c r="E64" s="28"/>
      <c r="F64" s="27"/>
      <c r="G64" s="28"/>
      <c r="H64" s="28"/>
      <c r="I64" s="27"/>
      <c r="J64" s="28"/>
      <c r="K64" s="28"/>
      <c r="L64" s="27"/>
      <c r="M64" s="28"/>
      <c r="N64" s="28"/>
      <c r="O64" s="27"/>
      <c r="P64" s="28"/>
      <c r="Q64" s="28"/>
      <c r="R64" s="27"/>
    </row>
    <row r="65" spans="1:18" ht="14.5" x14ac:dyDescent="0.35">
      <c r="A65" s="19"/>
      <c r="B65" s="19"/>
      <c r="C65" s="21"/>
      <c r="D65" s="28"/>
      <c r="E65" s="28"/>
      <c r="F65" s="27"/>
      <c r="G65" s="28"/>
      <c r="H65" s="28"/>
      <c r="I65" s="27"/>
      <c r="J65" s="28"/>
      <c r="K65" s="28"/>
      <c r="L65" s="27"/>
      <c r="M65" s="28"/>
      <c r="N65" s="28"/>
      <c r="O65" s="27"/>
      <c r="P65" s="28"/>
      <c r="Q65" s="28"/>
      <c r="R65" s="27"/>
    </row>
    <row r="66" spans="1:18" ht="14.5" x14ac:dyDescent="0.35">
      <c r="A66" s="19"/>
      <c r="B66" s="19"/>
      <c r="C66" s="21"/>
      <c r="D66" s="28"/>
      <c r="E66" s="28"/>
      <c r="F66" s="27"/>
      <c r="G66" s="28"/>
      <c r="H66" s="28"/>
      <c r="I66" s="27"/>
      <c r="J66" s="28"/>
      <c r="K66" s="28"/>
      <c r="L66" s="27"/>
      <c r="M66" s="28"/>
      <c r="N66" s="28"/>
      <c r="O66" s="27"/>
      <c r="P66" s="28"/>
      <c r="Q66" s="28"/>
      <c r="R66" s="27"/>
    </row>
    <row r="67" spans="1:18" ht="14.5" x14ac:dyDescent="0.35">
      <c r="A67" s="19"/>
      <c r="B67" s="19"/>
      <c r="C67" s="21"/>
      <c r="D67" s="28"/>
      <c r="E67" s="28"/>
      <c r="F67" s="27"/>
      <c r="G67" s="28"/>
      <c r="H67" s="28"/>
      <c r="I67" s="27"/>
      <c r="J67" s="28"/>
      <c r="K67" s="28"/>
      <c r="L67" s="27"/>
      <c r="M67" s="28"/>
      <c r="N67" s="28"/>
      <c r="O67" s="27"/>
      <c r="P67" s="28"/>
      <c r="Q67" s="28"/>
      <c r="R67" s="27"/>
    </row>
    <row r="68" spans="1:18" ht="14.5" x14ac:dyDescent="0.35">
      <c r="A68" s="30"/>
      <c r="B68" s="30"/>
      <c r="C68" s="24"/>
      <c r="D68" s="25"/>
      <c r="E68" s="25"/>
      <c r="F68" s="26"/>
      <c r="G68" s="25"/>
      <c r="H68" s="25"/>
      <c r="I68" s="26"/>
      <c r="J68" s="25"/>
      <c r="K68" s="25"/>
      <c r="L68" s="26"/>
      <c r="M68" s="25"/>
      <c r="N68" s="25"/>
      <c r="O68" s="26"/>
      <c r="P68" s="25"/>
      <c r="Q68" s="25"/>
      <c r="R68" s="26"/>
    </row>
    <row r="69" spans="1:18" ht="14.5" x14ac:dyDescent="0.35">
      <c r="A69" s="19"/>
      <c r="B69" s="19"/>
      <c r="C69" s="21"/>
      <c r="D69" s="28"/>
      <c r="E69" s="28"/>
      <c r="F69" s="27"/>
      <c r="G69" s="28"/>
      <c r="H69" s="28"/>
      <c r="I69" s="27"/>
      <c r="J69" s="28"/>
      <c r="K69" s="28"/>
      <c r="L69" s="27"/>
      <c r="M69" s="28"/>
      <c r="N69" s="28"/>
      <c r="O69" s="27"/>
      <c r="P69" s="28"/>
      <c r="Q69" s="28"/>
      <c r="R69" s="27"/>
    </row>
    <row r="70" spans="1:18" ht="14.5" x14ac:dyDescent="0.35">
      <c r="A70" s="19"/>
      <c r="B70" s="19"/>
      <c r="C70" s="21"/>
      <c r="D70" s="28"/>
      <c r="E70" s="28"/>
      <c r="F70" s="27"/>
      <c r="G70" s="28"/>
      <c r="H70" s="28"/>
      <c r="I70" s="27"/>
      <c r="J70" s="28"/>
      <c r="K70" s="28"/>
      <c r="L70" s="27"/>
      <c r="M70" s="28"/>
      <c r="N70" s="28"/>
      <c r="O70" s="27"/>
      <c r="P70" s="28"/>
      <c r="Q70" s="28"/>
      <c r="R70" s="27"/>
    </row>
    <row r="71" spans="1:18" ht="14.5" x14ac:dyDescent="0.35">
      <c r="A71" s="19"/>
      <c r="B71" s="19"/>
      <c r="C71" s="21"/>
      <c r="D71" s="28"/>
      <c r="E71" s="28"/>
      <c r="F71" s="27"/>
      <c r="G71" s="28"/>
      <c r="H71" s="28"/>
      <c r="I71" s="27"/>
      <c r="J71" s="28"/>
      <c r="K71" s="28"/>
      <c r="L71" s="27"/>
      <c r="M71" s="28"/>
      <c r="N71" s="28"/>
      <c r="O71" s="27"/>
      <c r="P71" s="28"/>
      <c r="Q71" s="28"/>
      <c r="R71" s="27"/>
    </row>
    <row r="72" spans="1:18" ht="14.5" x14ac:dyDescent="0.35">
      <c r="A72" s="19"/>
      <c r="B72" s="19"/>
      <c r="C72" s="21"/>
      <c r="D72" s="28"/>
      <c r="E72" s="28"/>
      <c r="F72" s="27"/>
      <c r="G72" s="28"/>
      <c r="H72" s="28"/>
      <c r="I72" s="27"/>
      <c r="J72" s="28"/>
      <c r="K72" s="28"/>
      <c r="L72" s="27"/>
      <c r="M72" s="28"/>
      <c r="N72" s="28"/>
      <c r="O72" s="27"/>
      <c r="P72" s="28"/>
      <c r="Q72" s="28"/>
      <c r="R72" s="27"/>
    </row>
    <row r="73" spans="1:18" ht="14.5" x14ac:dyDescent="0.35">
      <c r="A73" s="30"/>
      <c r="B73" s="30"/>
      <c r="C73" s="24"/>
      <c r="D73" s="25"/>
      <c r="E73" s="25"/>
      <c r="F73" s="26"/>
      <c r="G73" s="25"/>
      <c r="H73" s="25"/>
      <c r="I73" s="26"/>
      <c r="J73" s="25"/>
      <c r="K73" s="25"/>
      <c r="L73" s="26"/>
      <c r="M73" s="25"/>
      <c r="N73" s="25"/>
      <c r="O73" s="26"/>
      <c r="P73" s="25"/>
      <c r="Q73" s="25"/>
      <c r="R73" s="26"/>
    </row>
    <row r="74" spans="1:18" ht="14.5" x14ac:dyDescent="0.35">
      <c r="A74" s="19"/>
      <c r="B74" s="19"/>
      <c r="C74" s="21"/>
      <c r="D74" s="28"/>
      <c r="E74" s="28"/>
      <c r="F74" s="27"/>
      <c r="G74" s="28"/>
      <c r="H74" s="28"/>
      <c r="I74" s="27"/>
      <c r="J74" s="28"/>
      <c r="K74" s="28"/>
      <c r="L74" s="27"/>
      <c r="M74" s="28"/>
      <c r="N74" s="28"/>
      <c r="O74" s="27"/>
      <c r="P74" s="28"/>
      <c r="Q74" s="28"/>
      <c r="R74" s="27"/>
    </row>
    <row r="75" spans="1:18" ht="14.5" x14ac:dyDescent="0.35">
      <c r="A75" s="19"/>
      <c r="B75" s="19"/>
      <c r="C75" s="21"/>
      <c r="D75" s="28"/>
      <c r="E75" s="28"/>
      <c r="F75" s="27"/>
      <c r="G75" s="28"/>
      <c r="H75" s="28"/>
      <c r="I75" s="27"/>
      <c r="J75" s="28"/>
      <c r="K75" s="28"/>
      <c r="L75" s="27"/>
      <c r="M75" s="28"/>
      <c r="N75" s="28"/>
      <c r="O75" s="27"/>
      <c r="P75" s="28"/>
      <c r="Q75" s="28"/>
      <c r="R75" s="27"/>
    </row>
    <row r="76" spans="1:18" ht="14.5" x14ac:dyDescent="0.35">
      <c r="A76" s="19"/>
      <c r="B76" s="19"/>
      <c r="C76" s="21"/>
      <c r="D76" s="28"/>
      <c r="E76" s="28"/>
      <c r="F76" s="27"/>
      <c r="G76" s="28"/>
      <c r="H76" s="28"/>
      <c r="I76" s="27"/>
      <c r="J76" s="28"/>
      <c r="K76" s="28"/>
      <c r="L76" s="27"/>
      <c r="M76" s="28"/>
      <c r="N76" s="28"/>
      <c r="O76" s="27"/>
      <c r="P76" s="28"/>
      <c r="Q76" s="28"/>
      <c r="R76" s="27"/>
    </row>
    <row r="77" spans="1:18" ht="14.5" x14ac:dyDescent="0.35">
      <c r="A77" s="19"/>
      <c r="B77" s="19"/>
      <c r="C77" s="21"/>
      <c r="D77" s="28"/>
      <c r="E77" s="28"/>
      <c r="F77" s="27"/>
      <c r="G77" s="28"/>
      <c r="H77" s="28"/>
      <c r="I77" s="27"/>
      <c r="J77" s="28"/>
      <c r="K77" s="28"/>
      <c r="L77" s="27"/>
      <c r="M77" s="28"/>
      <c r="N77" s="28"/>
      <c r="O77" s="27"/>
      <c r="P77" s="28"/>
      <c r="Q77" s="28"/>
      <c r="R77" s="27"/>
    </row>
    <row r="78" spans="1:18" ht="14.5" x14ac:dyDescent="0.35">
      <c r="A78" s="30"/>
      <c r="B78" s="30"/>
      <c r="C78" s="24"/>
      <c r="D78" s="25"/>
      <c r="E78" s="25"/>
      <c r="F78" s="26"/>
      <c r="G78" s="25"/>
      <c r="H78" s="25"/>
      <c r="I78" s="26"/>
      <c r="J78" s="25"/>
      <c r="K78" s="25"/>
      <c r="L78" s="26"/>
      <c r="M78" s="25"/>
      <c r="N78" s="25"/>
      <c r="O78" s="26"/>
      <c r="P78" s="25"/>
      <c r="Q78" s="25"/>
      <c r="R78" s="26"/>
    </row>
    <row r="79" spans="1:18" ht="14.5" x14ac:dyDescent="0.35">
      <c r="A79" s="19"/>
      <c r="B79" s="19"/>
      <c r="C79" s="21"/>
      <c r="D79" s="28"/>
      <c r="E79" s="28"/>
      <c r="F79" s="27"/>
      <c r="G79" s="28"/>
      <c r="H79" s="28"/>
      <c r="I79" s="27"/>
      <c r="J79" s="28"/>
      <c r="K79" s="28"/>
      <c r="L79" s="27"/>
      <c r="M79" s="28"/>
      <c r="N79" s="28"/>
      <c r="O79" s="27"/>
      <c r="P79" s="28"/>
      <c r="Q79" s="28"/>
      <c r="R79" s="27"/>
    </row>
    <row r="80" spans="1:18" ht="14.5" x14ac:dyDescent="0.35">
      <c r="A80" s="19"/>
      <c r="B80" s="19"/>
      <c r="C80" s="21"/>
      <c r="D80" s="28"/>
      <c r="E80" s="28"/>
      <c r="F80" s="27"/>
      <c r="G80" s="28"/>
      <c r="H80" s="28"/>
      <c r="I80" s="27"/>
      <c r="J80" s="28"/>
      <c r="K80" s="28"/>
      <c r="L80" s="27"/>
      <c r="M80" s="28"/>
      <c r="N80" s="28"/>
      <c r="O80" s="27"/>
      <c r="P80" s="28"/>
      <c r="Q80" s="28"/>
      <c r="R80" s="27"/>
    </row>
    <row r="81" spans="1:18" ht="14.5" x14ac:dyDescent="0.35">
      <c r="A81" s="19"/>
      <c r="B81" s="19"/>
      <c r="C81" s="21"/>
      <c r="D81" s="28"/>
      <c r="E81" s="28"/>
      <c r="F81" s="27"/>
      <c r="G81" s="28"/>
      <c r="H81" s="28"/>
      <c r="I81" s="27"/>
      <c r="J81" s="28"/>
      <c r="K81" s="28"/>
      <c r="L81" s="27"/>
      <c r="M81" s="28"/>
      <c r="N81" s="28"/>
      <c r="O81" s="27"/>
      <c r="P81" s="28"/>
      <c r="Q81" s="28"/>
      <c r="R81" s="27"/>
    </row>
    <row r="82" spans="1:18" ht="14.5" x14ac:dyDescent="0.35">
      <c r="A82" s="19"/>
      <c r="B82" s="19"/>
      <c r="C82" s="21"/>
      <c r="D82" s="28"/>
      <c r="E82" s="28"/>
      <c r="F82" s="27"/>
      <c r="G82" s="28"/>
      <c r="H82" s="28"/>
      <c r="I82" s="27"/>
      <c r="J82" s="28"/>
      <c r="K82" s="28"/>
      <c r="L82" s="27"/>
      <c r="M82" s="28"/>
      <c r="N82" s="28"/>
      <c r="O82" s="27"/>
      <c r="P82" s="28"/>
      <c r="Q82" s="28"/>
      <c r="R82" s="27"/>
    </row>
    <row r="83" spans="1:18" ht="14.5" x14ac:dyDescent="0.35">
      <c r="A83" s="19"/>
      <c r="B83" s="20"/>
      <c r="C83" s="24"/>
      <c r="D83" s="25"/>
      <c r="E83" s="25"/>
      <c r="F83" s="26"/>
      <c r="G83" s="25"/>
      <c r="H83" s="25"/>
      <c r="I83" s="26"/>
      <c r="J83" s="25"/>
      <c r="K83" s="25"/>
      <c r="L83" s="26"/>
      <c r="M83" s="25"/>
      <c r="N83" s="25"/>
      <c r="O83" s="26"/>
      <c r="P83" s="25"/>
      <c r="Q83" s="25"/>
      <c r="R83" s="26"/>
    </row>
    <row r="84" spans="1:18" ht="14.5" x14ac:dyDescent="0.35">
      <c r="A84" s="19"/>
      <c r="B84" s="19"/>
      <c r="C84" s="21"/>
      <c r="D84" s="28"/>
      <c r="E84" s="28"/>
      <c r="F84" s="27"/>
      <c r="G84" s="28"/>
      <c r="H84" s="28"/>
      <c r="I84" s="27"/>
      <c r="J84" s="28"/>
      <c r="K84" s="28"/>
      <c r="L84" s="27"/>
      <c r="M84" s="28"/>
      <c r="N84" s="28"/>
      <c r="O84" s="27"/>
      <c r="P84" s="28"/>
      <c r="Q84" s="28"/>
      <c r="R84" s="27"/>
    </row>
    <row r="85" spans="1:18" ht="14.5" x14ac:dyDescent="0.35">
      <c r="A85" s="19"/>
      <c r="B85" s="21"/>
      <c r="C85" s="21"/>
      <c r="D85" s="28"/>
      <c r="E85" s="28"/>
      <c r="F85" s="27"/>
      <c r="G85" s="28"/>
      <c r="H85" s="28"/>
      <c r="I85" s="27"/>
      <c r="J85" s="28"/>
      <c r="K85" s="28"/>
      <c r="L85" s="27"/>
      <c r="M85" s="28"/>
      <c r="N85" s="28"/>
      <c r="O85" s="27"/>
      <c r="P85" s="28"/>
      <c r="Q85" s="28"/>
      <c r="R85" s="27"/>
    </row>
  </sheetData>
  <customSheetViews>
    <customSheetView guid="{2CC1B3A9-94E3-4F0A-AFF4-E3994548386B}">
      <pane xSplit="2" ySplit="9" topLeftCell="C10" activePane="bottomRight" state="frozen"/>
      <selection pane="bottomRight" activeCell="C10" sqref="C10"/>
      <pageMargins left="0.59055118110236227" right="0.59055118110236227" top="0.59055118110236227" bottom="0.59055118110236227" header="0.31496062992125984" footer="0.31496062992125984"/>
      <printOptions horizontalCentered="1"/>
      <pageSetup paperSize="9" scale="42" orientation="portrait" r:id="rId1"/>
    </customSheetView>
  </customSheetViews>
  <mergeCells count="6">
    <mergeCell ref="O7:Q8"/>
    <mergeCell ref="F8:H8"/>
    <mergeCell ref="C8:E8"/>
    <mergeCell ref="I8:K8"/>
    <mergeCell ref="L7:N8"/>
    <mergeCell ref="C7:K7"/>
  </mergeCells>
  <phoneticPr fontId="3"/>
  <conditionalFormatting sqref="C13:Q15">
    <cfRule type="containsBlanks" dxfId="9" priority="2">
      <formula>LEN(TRIM(C13))=0</formula>
    </cfRule>
  </conditionalFormatting>
  <conditionalFormatting sqref="C10:Q12">
    <cfRule type="containsBlanks" dxfId="8" priority="1">
      <formula>LEN(TRIM(C10))=0</formula>
    </cfRule>
  </conditionalFormatting>
  <hyperlinks>
    <hyperlink ref="A1" location="目次!A1" display="目次へ戻る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4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8.58203125" defaultRowHeight="14" x14ac:dyDescent="0.3"/>
  <cols>
    <col min="1" max="1" width="11.33203125" style="3" customWidth="1"/>
    <col min="2" max="2" width="10.33203125" style="3" bestFit="1" customWidth="1"/>
    <col min="3" max="4" width="12.58203125" style="1" customWidth="1"/>
    <col min="5" max="5" width="8.08203125" style="1" customWidth="1"/>
    <col min="6" max="7" width="12.58203125" style="1" customWidth="1"/>
    <col min="8" max="8" width="8.08203125" style="1" customWidth="1"/>
    <col min="9" max="10" width="12.58203125" style="1" customWidth="1"/>
    <col min="11" max="11" width="8.08203125" style="1" customWidth="1"/>
    <col min="12" max="12" width="10.5" style="1" bestFit="1" customWidth="1"/>
    <col min="13" max="13" width="8.08203125" style="1" bestFit="1" customWidth="1"/>
    <col min="14" max="14" width="8.08203125" style="1" customWidth="1"/>
    <col min="15" max="16" width="12.58203125" style="1" customWidth="1"/>
    <col min="17" max="17" width="8.08203125" style="1" customWidth="1"/>
    <col min="18" max="19" width="6.58203125" style="1" bestFit="1" customWidth="1"/>
    <col min="20" max="20" width="10.33203125" style="1" bestFit="1" customWidth="1"/>
    <col min="21" max="21" width="11.25" style="1" bestFit="1" customWidth="1"/>
    <col min="22" max="22" width="6.58203125" style="1" bestFit="1" customWidth="1"/>
    <col min="23" max="23" width="10.33203125" style="1" bestFit="1" customWidth="1"/>
    <col min="24" max="24" width="11.25" style="1" bestFit="1" customWidth="1"/>
    <col min="25" max="25" width="6.58203125" style="1" bestFit="1" customWidth="1"/>
    <col min="26" max="26" width="10.33203125" style="1" bestFit="1" customWidth="1"/>
    <col min="27" max="16384" width="8.58203125" style="1"/>
  </cols>
  <sheetData>
    <row r="1" spans="1:17" ht="14.5" x14ac:dyDescent="0.3">
      <c r="A1" s="156" t="s">
        <v>116</v>
      </c>
    </row>
    <row r="3" spans="1:17" s="109" customFormat="1" ht="18.5" x14ac:dyDescent="0.55000000000000004">
      <c r="A3" s="107" t="s">
        <v>101</v>
      </c>
      <c r="B3" s="108"/>
    </row>
    <row r="4" spans="1:17" s="109" customFormat="1" ht="20.149999999999999" customHeight="1" x14ac:dyDescent="0.55000000000000004">
      <c r="A4" s="107" t="s">
        <v>108</v>
      </c>
      <c r="B4" s="108"/>
    </row>
    <row r="5" spans="1:17" s="109" customFormat="1" ht="18.5" x14ac:dyDescent="0.55000000000000004">
      <c r="A5" s="107"/>
      <c r="B5" s="108"/>
    </row>
    <row r="6" spans="1:17" s="109" customFormat="1" ht="18.5" x14ac:dyDescent="0.55000000000000004">
      <c r="A6" s="81" t="s">
        <v>38</v>
      </c>
    </row>
    <row r="7" spans="1:17" s="80" customFormat="1" ht="20.149999999999999" customHeight="1" x14ac:dyDescent="0.55000000000000004">
      <c r="A7" s="81"/>
      <c r="B7" s="79"/>
      <c r="C7" s="196" t="s">
        <v>77</v>
      </c>
      <c r="D7" s="196"/>
      <c r="E7" s="196"/>
      <c r="F7" s="196"/>
      <c r="G7" s="196"/>
      <c r="H7" s="196"/>
      <c r="I7" s="196"/>
      <c r="J7" s="196"/>
      <c r="K7" s="196"/>
      <c r="L7" s="196" t="s">
        <v>80</v>
      </c>
      <c r="M7" s="196"/>
      <c r="N7" s="196"/>
      <c r="O7" s="194" t="s">
        <v>81</v>
      </c>
      <c r="P7" s="194"/>
      <c r="Q7" s="194"/>
    </row>
    <row r="8" spans="1:17" s="80" customFormat="1" ht="20.149999999999999" customHeight="1" x14ac:dyDescent="0.55000000000000004">
      <c r="A8" s="79"/>
      <c r="B8" s="79"/>
      <c r="C8" s="195" t="s">
        <v>78</v>
      </c>
      <c r="D8" s="195"/>
      <c r="E8" s="195"/>
      <c r="F8" s="195" t="s">
        <v>79</v>
      </c>
      <c r="G8" s="195"/>
      <c r="H8" s="195"/>
      <c r="I8" s="195" t="s">
        <v>69</v>
      </c>
      <c r="J8" s="195"/>
      <c r="K8" s="195"/>
      <c r="L8" s="196"/>
      <c r="M8" s="196"/>
      <c r="N8" s="196"/>
      <c r="O8" s="194"/>
      <c r="P8" s="194"/>
      <c r="Q8" s="194"/>
    </row>
    <row r="9" spans="1:17" s="80" customFormat="1" ht="20.149999999999999" customHeight="1" x14ac:dyDescent="0.55000000000000004">
      <c r="A9" s="79"/>
      <c r="B9" s="79"/>
      <c r="C9" s="155" t="s">
        <v>66</v>
      </c>
      <c r="D9" s="155" t="s">
        <v>67</v>
      </c>
      <c r="E9" s="155" t="s">
        <v>68</v>
      </c>
      <c r="F9" s="155" t="s">
        <v>66</v>
      </c>
      <c r="G9" s="155" t="s">
        <v>67</v>
      </c>
      <c r="H9" s="155" t="s">
        <v>68</v>
      </c>
      <c r="I9" s="155" t="s">
        <v>66</v>
      </c>
      <c r="J9" s="155" t="s">
        <v>67</v>
      </c>
      <c r="K9" s="155" t="s">
        <v>68</v>
      </c>
      <c r="L9" s="155" t="s">
        <v>66</v>
      </c>
      <c r="M9" s="155" t="s">
        <v>67</v>
      </c>
      <c r="N9" s="155" t="s">
        <v>68</v>
      </c>
      <c r="O9" s="155" t="s">
        <v>66</v>
      </c>
      <c r="P9" s="155" t="s">
        <v>67</v>
      </c>
      <c r="Q9" s="155" t="s">
        <v>68</v>
      </c>
    </row>
    <row r="10" spans="1:17" s="80" customFormat="1" ht="20.149999999999999" customHeight="1" x14ac:dyDescent="0.55000000000000004">
      <c r="A10" s="121" t="s">
        <v>153</v>
      </c>
      <c r="B10" s="131" t="s">
        <v>73</v>
      </c>
      <c r="C10" s="126">
        <v>5529576</v>
      </c>
      <c r="D10" s="127">
        <v>5523133</v>
      </c>
      <c r="E10" s="128">
        <f t="shared" ref="E10:E12" si="0">IF(ISNUMBER(ROUND(D10/C10*100,1)),ROUND(D10/C10*100,1),"－")</f>
        <v>99.9</v>
      </c>
      <c r="F10" s="126">
        <v>152625</v>
      </c>
      <c r="G10" s="127">
        <v>149907</v>
      </c>
      <c r="H10" s="128">
        <f t="shared" ref="H10:H12" si="1">IF(ISNUMBER(ROUND(G10/F10*100,1)),ROUND(G10/F10*100,1),"－")</f>
        <v>98.2</v>
      </c>
      <c r="I10" s="126">
        <f>C10+F10</f>
        <v>5682201</v>
      </c>
      <c r="J10" s="127">
        <f>D10+G10</f>
        <v>5673040</v>
      </c>
      <c r="K10" s="128">
        <f t="shared" ref="K10:K12" si="2">IF(ISNUMBER(ROUND(J10/I10*100,1)),ROUND(J10/I10*100,1),"－")</f>
        <v>99.8</v>
      </c>
      <c r="L10" s="126">
        <v>13749</v>
      </c>
      <c r="M10" s="127">
        <v>4269</v>
      </c>
      <c r="N10" s="128">
        <f t="shared" ref="N10:N12" si="3">IF(ISNUMBER(ROUND(M10/L10*100,1)),ROUND(M10/L10*100,1),"－")</f>
        <v>31</v>
      </c>
      <c r="O10" s="126">
        <f>I10+L10</f>
        <v>5695950</v>
      </c>
      <c r="P10" s="127">
        <f>J10+M10</f>
        <v>5677309</v>
      </c>
      <c r="Q10" s="128">
        <f t="shared" ref="Q10:Q12" si="4">IF(ISNUMBER(ROUND(P10/O10*100,1)),ROUND(P10/O10*100,1),"－")</f>
        <v>99.7</v>
      </c>
    </row>
    <row r="11" spans="1:17" s="80" customFormat="1" ht="20.149999999999999" customHeight="1" x14ac:dyDescent="0.55000000000000004">
      <c r="A11" s="123"/>
      <c r="B11" s="85" t="s">
        <v>102</v>
      </c>
      <c r="C11" s="112">
        <v>17185748</v>
      </c>
      <c r="D11" s="110">
        <v>17168458</v>
      </c>
      <c r="E11" s="111">
        <f t="shared" si="0"/>
        <v>99.9</v>
      </c>
      <c r="F11" s="112">
        <v>424878</v>
      </c>
      <c r="G11" s="110">
        <v>417279</v>
      </c>
      <c r="H11" s="111">
        <f t="shared" si="1"/>
        <v>98.2</v>
      </c>
      <c r="I11" s="112">
        <f>C11+F11</f>
        <v>17610626</v>
      </c>
      <c r="J11" s="110">
        <f>D11+G11</f>
        <v>17585737</v>
      </c>
      <c r="K11" s="111">
        <f t="shared" si="2"/>
        <v>99.9</v>
      </c>
      <c r="L11" s="112">
        <v>42623</v>
      </c>
      <c r="M11" s="110">
        <v>13235</v>
      </c>
      <c r="N11" s="111">
        <f t="shared" si="3"/>
        <v>31.1</v>
      </c>
      <c r="O11" s="112">
        <f>I11+L11</f>
        <v>17653249</v>
      </c>
      <c r="P11" s="110">
        <f>J11+M11</f>
        <v>17598972</v>
      </c>
      <c r="Q11" s="111">
        <f t="shared" si="4"/>
        <v>99.7</v>
      </c>
    </row>
    <row r="12" spans="1:17" s="80" customFormat="1" ht="20.149999999999999" customHeight="1" x14ac:dyDescent="0.55000000000000004">
      <c r="A12" s="124"/>
      <c r="B12" s="89" t="s">
        <v>69</v>
      </c>
      <c r="C12" s="116">
        <f>C10+C11</f>
        <v>22715324</v>
      </c>
      <c r="D12" s="114">
        <f>D10+D11</f>
        <v>22691591</v>
      </c>
      <c r="E12" s="115">
        <f t="shared" si="0"/>
        <v>99.9</v>
      </c>
      <c r="F12" s="116">
        <f>F10+F11</f>
        <v>577503</v>
      </c>
      <c r="G12" s="114">
        <f>G10+G11</f>
        <v>567186</v>
      </c>
      <c r="H12" s="115">
        <f t="shared" si="1"/>
        <v>98.2</v>
      </c>
      <c r="I12" s="116">
        <f>I10+I11</f>
        <v>23292827</v>
      </c>
      <c r="J12" s="114">
        <f>J10+J11</f>
        <v>23258777</v>
      </c>
      <c r="K12" s="115">
        <f t="shared" si="2"/>
        <v>99.9</v>
      </c>
      <c r="L12" s="116">
        <f>L10+L11</f>
        <v>56372</v>
      </c>
      <c r="M12" s="114">
        <f>M10+M11</f>
        <v>17504</v>
      </c>
      <c r="N12" s="115">
        <f t="shared" si="3"/>
        <v>31.1</v>
      </c>
      <c r="O12" s="116">
        <f>O10+O11</f>
        <v>23349199</v>
      </c>
      <c r="P12" s="114">
        <f>P10+P11</f>
        <v>23276281</v>
      </c>
      <c r="Q12" s="115">
        <f t="shared" si="4"/>
        <v>99.7</v>
      </c>
    </row>
    <row r="13" spans="1:17" s="80" customFormat="1" ht="20.149999999999999" customHeight="1" x14ac:dyDescent="0.55000000000000004">
      <c r="A13" s="121" t="s">
        <v>130</v>
      </c>
      <c r="B13" s="131" t="s">
        <v>73</v>
      </c>
      <c r="C13" s="126">
        <v>5592195</v>
      </c>
      <c r="D13" s="127">
        <v>5586114</v>
      </c>
      <c r="E13" s="128">
        <f t="shared" ref="E13:E15" si="5">IF(ISNUMBER(ROUND(D13/C13*100,1)),ROUND(D13/C13*100,1),"－")</f>
        <v>99.9</v>
      </c>
      <c r="F13" s="126">
        <v>168375</v>
      </c>
      <c r="G13" s="127">
        <v>167166</v>
      </c>
      <c r="H13" s="128">
        <f t="shared" ref="H13:H15" si="6">IF(ISNUMBER(ROUND(G13/F13*100,1)),ROUND(G13/F13*100,1),"－")</f>
        <v>99.3</v>
      </c>
      <c r="I13" s="126">
        <f>C13+F13</f>
        <v>5760570</v>
      </c>
      <c r="J13" s="127">
        <f>D13+G13</f>
        <v>5753280</v>
      </c>
      <c r="K13" s="128">
        <f t="shared" ref="K13:K15" si="7">IF(ISNUMBER(ROUND(J13/I13*100,1)),ROUND(J13/I13*100,1),"－")</f>
        <v>99.9</v>
      </c>
      <c r="L13" s="126">
        <v>19196</v>
      </c>
      <c r="M13" s="127">
        <v>6682</v>
      </c>
      <c r="N13" s="128">
        <f t="shared" ref="N13:N15" si="8">IF(ISNUMBER(ROUND(M13/L13*100,1)),ROUND(M13/L13*100,1),"－")</f>
        <v>34.799999999999997</v>
      </c>
      <c r="O13" s="126">
        <f>I13+L13</f>
        <v>5779766</v>
      </c>
      <c r="P13" s="127">
        <f>J13+M13</f>
        <v>5759962</v>
      </c>
      <c r="Q13" s="128">
        <f t="shared" ref="Q13:Q15" si="9">IF(ISNUMBER(ROUND(P13/O13*100,1)),ROUND(P13/O13*100,1),"－")</f>
        <v>99.7</v>
      </c>
    </row>
    <row r="14" spans="1:17" s="80" customFormat="1" ht="20.149999999999999" customHeight="1" x14ac:dyDescent="0.55000000000000004">
      <c r="A14" s="123"/>
      <c r="B14" s="85" t="s">
        <v>102</v>
      </c>
      <c r="C14" s="112">
        <v>16422380</v>
      </c>
      <c r="D14" s="110">
        <v>16406462</v>
      </c>
      <c r="E14" s="111">
        <f t="shared" si="5"/>
        <v>99.9</v>
      </c>
      <c r="F14" s="112">
        <v>604076</v>
      </c>
      <c r="G14" s="110">
        <v>599650</v>
      </c>
      <c r="H14" s="111">
        <f t="shared" si="6"/>
        <v>99.3</v>
      </c>
      <c r="I14" s="112">
        <f>C14+F14</f>
        <v>17026456</v>
      </c>
      <c r="J14" s="110">
        <f>D14+G14</f>
        <v>17006112</v>
      </c>
      <c r="K14" s="111">
        <f t="shared" si="7"/>
        <v>99.9</v>
      </c>
      <c r="L14" s="112">
        <v>56740</v>
      </c>
      <c r="M14" s="110">
        <v>19751</v>
      </c>
      <c r="N14" s="111">
        <f t="shared" si="8"/>
        <v>34.799999999999997</v>
      </c>
      <c r="O14" s="112">
        <f>I14+L14</f>
        <v>17083196</v>
      </c>
      <c r="P14" s="110">
        <f>J14+M14</f>
        <v>17025863</v>
      </c>
      <c r="Q14" s="111">
        <f t="shared" si="9"/>
        <v>99.7</v>
      </c>
    </row>
    <row r="15" spans="1:17" s="80" customFormat="1" ht="20.149999999999999" customHeight="1" x14ac:dyDescent="0.55000000000000004">
      <c r="A15" s="124"/>
      <c r="B15" s="89" t="s">
        <v>69</v>
      </c>
      <c r="C15" s="116">
        <f>C13+C14</f>
        <v>22014575</v>
      </c>
      <c r="D15" s="114">
        <f>D13+D14</f>
        <v>21992576</v>
      </c>
      <c r="E15" s="115">
        <f t="shared" si="5"/>
        <v>99.9</v>
      </c>
      <c r="F15" s="116">
        <f>F13+F14</f>
        <v>772451</v>
      </c>
      <c r="G15" s="114">
        <f>G13+G14</f>
        <v>766816</v>
      </c>
      <c r="H15" s="115">
        <f t="shared" si="6"/>
        <v>99.3</v>
      </c>
      <c r="I15" s="116">
        <f>I13+I14</f>
        <v>22787026</v>
      </c>
      <c r="J15" s="114">
        <f>J13+J14</f>
        <v>22759392</v>
      </c>
      <c r="K15" s="115">
        <f t="shared" si="7"/>
        <v>99.9</v>
      </c>
      <c r="L15" s="116">
        <f>L13+L14</f>
        <v>75936</v>
      </c>
      <c r="M15" s="114">
        <f>M13+M14</f>
        <v>26433</v>
      </c>
      <c r="N15" s="115">
        <f t="shared" si="8"/>
        <v>34.799999999999997</v>
      </c>
      <c r="O15" s="116">
        <f>O13+O14</f>
        <v>22862962</v>
      </c>
      <c r="P15" s="114">
        <f>P13+P14</f>
        <v>22785825</v>
      </c>
      <c r="Q15" s="115">
        <f t="shared" si="9"/>
        <v>99.7</v>
      </c>
    </row>
    <row r="16" spans="1:17" s="80" customFormat="1" ht="20.149999999999999" customHeight="1" x14ac:dyDescent="0.55000000000000004">
      <c r="A16" s="121" t="s">
        <v>122</v>
      </c>
      <c r="B16" s="131" t="s">
        <v>73</v>
      </c>
      <c r="C16" s="126">
        <v>5430971</v>
      </c>
      <c r="D16" s="127">
        <v>5424642</v>
      </c>
      <c r="E16" s="128">
        <f t="shared" ref="E16:E18" si="10">IF(ISNUMBER(ROUND(D16/C16*100,1)),ROUND(D16/C16*100,1),"－")</f>
        <v>99.9</v>
      </c>
      <c r="F16" s="126">
        <v>164579</v>
      </c>
      <c r="G16" s="127">
        <v>154567</v>
      </c>
      <c r="H16" s="128">
        <f t="shared" ref="H16:H18" si="11">IF(ISNUMBER(ROUND(G16/F16*100,1)),ROUND(G16/F16*100,1),"－")</f>
        <v>93.9</v>
      </c>
      <c r="I16" s="126">
        <f>C16+F16</f>
        <v>5595550</v>
      </c>
      <c r="J16" s="127">
        <f>D16+G16</f>
        <v>5579209</v>
      </c>
      <c r="K16" s="128">
        <f t="shared" ref="K16:K18" si="12">IF(ISNUMBER(ROUND(J16/I16*100,1)),ROUND(J16/I16*100,1),"－")</f>
        <v>99.7</v>
      </c>
      <c r="L16" s="126">
        <v>69611</v>
      </c>
      <c r="M16" s="127">
        <v>57512</v>
      </c>
      <c r="N16" s="128">
        <f t="shared" ref="N16:N18" si="13">IF(ISNUMBER(ROUND(M16/L16*100,1)),ROUND(M16/L16*100,1),"－")</f>
        <v>82.6</v>
      </c>
      <c r="O16" s="126">
        <f>I16+L16</f>
        <v>5665161</v>
      </c>
      <c r="P16" s="127">
        <f>J16+M16</f>
        <v>5636721</v>
      </c>
      <c r="Q16" s="128">
        <f t="shared" ref="Q16:Q18" si="14">IF(ISNUMBER(ROUND(P16/O16*100,1)),ROUND(P16/O16*100,1),"－")</f>
        <v>99.5</v>
      </c>
    </row>
    <row r="17" spans="1:28" s="80" customFormat="1" ht="20.149999999999999" customHeight="1" x14ac:dyDescent="0.55000000000000004">
      <c r="A17" s="123"/>
      <c r="B17" s="85" t="s">
        <v>102</v>
      </c>
      <c r="C17" s="112">
        <v>15357472</v>
      </c>
      <c r="D17" s="110">
        <v>15343514</v>
      </c>
      <c r="E17" s="111">
        <f t="shared" si="10"/>
        <v>99.9</v>
      </c>
      <c r="F17" s="112">
        <v>468737</v>
      </c>
      <c r="G17" s="110">
        <v>440150</v>
      </c>
      <c r="H17" s="111">
        <f t="shared" si="11"/>
        <v>93.9</v>
      </c>
      <c r="I17" s="112">
        <f>C17+F17</f>
        <v>15826209</v>
      </c>
      <c r="J17" s="110">
        <f>D17+G17</f>
        <v>15783664</v>
      </c>
      <c r="K17" s="111">
        <f t="shared" si="12"/>
        <v>99.7</v>
      </c>
      <c r="L17" s="112">
        <v>196894</v>
      </c>
      <c r="M17" s="110">
        <v>162671</v>
      </c>
      <c r="N17" s="111">
        <f t="shared" si="13"/>
        <v>82.6</v>
      </c>
      <c r="O17" s="112">
        <f>I17+L17</f>
        <v>16023103</v>
      </c>
      <c r="P17" s="110">
        <f>J17+M17</f>
        <v>15946335</v>
      </c>
      <c r="Q17" s="111">
        <f t="shared" si="14"/>
        <v>99.5</v>
      </c>
    </row>
    <row r="18" spans="1:28" s="80" customFormat="1" ht="20.149999999999999" customHeight="1" x14ac:dyDescent="0.55000000000000004">
      <c r="A18" s="124"/>
      <c r="B18" s="89" t="s">
        <v>69</v>
      </c>
      <c r="C18" s="116">
        <f>C16+C17</f>
        <v>20788443</v>
      </c>
      <c r="D18" s="114">
        <f>D16+D17</f>
        <v>20768156</v>
      </c>
      <c r="E18" s="115">
        <f t="shared" si="10"/>
        <v>99.9</v>
      </c>
      <c r="F18" s="116">
        <f>F16+F17</f>
        <v>633316</v>
      </c>
      <c r="G18" s="114">
        <f>G16+G17</f>
        <v>594717</v>
      </c>
      <c r="H18" s="115">
        <f t="shared" si="11"/>
        <v>93.9</v>
      </c>
      <c r="I18" s="116">
        <f>I16+I17</f>
        <v>21421759</v>
      </c>
      <c r="J18" s="114">
        <f>J16+J17</f>
        <v>21362873</v>
      </c>
      <c r="K18" s="115">
        <f t="shared" si="12"/>
        <v>99.7</v>
      </c>
      <c r="L18" s="116">
        <f>L16+L17</f>
        <v>266505</v>
      </c>
      <c r="M18" s="114">
        <f>M16+M17</f>
        <v>220183</v>
      </c>
      <c r="N18" s="115">
        <f t="shared" si="13"/>
        <v>82.6</v>
      </c>
      <c r="O18" s="116">
        <f>O16+O17</f>
        <v>21688264</v>
      </c>
      <c r="P18" s="114">
        <f>P16+P17</f>
        <v>21583056</v>
      </c>
      <c r="Q18" s="115">
        <f t="shared" si="14"/>
        <v>99.5</v>
      </c>
    </row>
    <row r="19" spans="1:28" s="80" customFormat="1" ht="20.149999999999999" customHeight="1" x14ac:dyDescent="0.55000000000000004">
      <c r="A19" s="121" t="s">
        <v>71</v>
      </c>
      <c r="B19" s="131" t="s">
        <v>73</v>
      </c>
      <c r="C19" s="126">
        <v>5414710</v>
      </c>
      <c r="D19" s="127">
        <v>5356058</v>
      </c>
      <c r="E19" s="128">
        <f t="shared" ref="E19:E33" si="15">IF(ISNUMBER(ROUND(D19/C19*100,1)),ROUND(D19/C19*100,1),"－")</f>
        <v>98.9</v>
      </c>
      <c r="F19" s="126">
        <v>148892</v>
      </c>
      <c r="G19" s="127">
        <v>137846</v>
      </c>
      <c r="H19" s="128">
        <f t="shared" ref="H19:H33" si="16">IF(ISNUMBER(ROUND(G19/F19*100,1)),ROUND(G19/F19*100,1),"－")</f>
        <v>92.6</v>
      </c>
      <c r="I19" s="126">
        <f>C19+F19</f>
        <v>5563602</v>
      </c>
      <c r="J19" s="127">
        <f>D19+G19</f>
        <v>5493904</v>
      </c>
      <c r="K19" s="128">
        <f t="shared" ref="K19:K33" si="17">IF(ISNUMBER(ROUND(J19/I19*100,1)),ROUND(J19/I19*100,1),"－")</f>
        <v>98.7</v>
      </c>
      <c r="L19" s="126">
        <v>16575</v>
      </c>
      <c r="M19" s="127">
        <v>8290</v>
      </c>
      <c r="N19" s="128">
        <f t="shared" ref="N19:N33" si="18">IF(ISNUMBER(ROUND(M19/L19*100,1)),ROUND(M19/L19*100,1),"－")</f>
        <v>50</v>
      </c>
      <c r="O19" s="126">
        <f>I19+L19</f>
        <v>5580177</v>
      </c>
      <c r="P19" s="127">
        <f>J19+M19</f>
        <v>5502194</v>
      </c>
      <c r="Q19" s="128">
        <f t="shared" ref="Q19:Q33" si="19">IF(ISNUMBER(ROUND(P19/O19*100,1)),ROUND(P19/O19*100,1),"－")</f>
        <v>98.6</v>
      </c>
      <c r="R19" s="34"/>
    </row>
    <row r="20" spans="1:28" s="33" customFormat="1" ht="20.149999999999999" customHeight="1" x14ac:dyDescent="0.55000000000000004">
      <c r="A20" s="123"/>
      <c r="B20" s="85" t="s">
        <v>102</v>
      </c>
      <c r="C20" s="112">
        <v>15431212</v>
      </c>
      <c r="D20" s="110">
        <v>15267963</v>
      </c>
      <c r="E20" s="111">
        <f t="shared" si="15"/>
        <v>98.9</v>
      </c>
      <c r="F20" s="112">
        <v>494582</v>
      </c>
      <c r="G20" s="110">
        <v>457856</v>
      </c>
      <c r="H20" s="111">
        <f t="shared" si="16"/>
        <v>92.6</v>
      </c>
      <c r="I20" s="112">
        <f>C20+F20</f>
        <v>15925794</v>
      </c>
      <c r="J20" s="110">
        <f>D20+G20</f>
        <v>15725819</v>
      </c>
      <c r="K20" s="111">
        <f t="shared" si="17"/>
        <v>98.7</v>
      </c>
      <c r="L20" s="112">
        <v>47444</v>
      </c>
      <c r="M20" s="110">
        <v>23732</v>
      </c>
      <c r="N20" s="111">
        <f t="shared" si="18"/>
        <v>50</v>
      </c>
      <c r="O20" s="112">
        <f>I20+L20</f>
        <v>15973238</v>
      </c>
      <c r="P20" s="110">
        <f>J20+M20</f>
        <v>15749551</v>
      </c>
      <c r="Q20" s="111">
        <f t="shared" si="19"/>
        <v>98.6</v>
      </c>
      <c r="R20" s="26"/>
      <c r="S20" s="61"/>
      <c r="T20" s="61"/>
      <c r="U20" s="82"/>
      <c r="V20" s="61"/>
      <c r="W20" s="61"/>
      <c r="X20" s="82"/>
      <c r="Y20" s="61"/>
      <c r="Z20" s="61"/>
    </row>
    <row r="21" spans="1:28" s="33" customFormat="1" ht="20.149999999999999" customHeight="1" x14ac:dyDescent="0.55000000000000004">
      <c r="A21" s="124"/>
      <c r="B21" s="89" t="s">
        <v>69</v>
      </c>
      <c r="C21" s="116">
        <f>C19+C20</f>
        <v>20845922</v>
      </c>
      <c r="D21" s="114">
        <f>D19+D20</f>
        <v>20624021</v>
      </c>
      <c r="E21" s="115">
        <f t="shared" si="15"/>
        <v>98.9</v>
      </c>
      <c r="F21" s="116">
        <f>F19+F20</f>
        <v>643474</v>
      </c>
      <c r="G21" s="114">
        <f>G19+G20</f>
        <v>595702</v>
      </c>
      <c r="H21" s="115">
        <f t="shared" si="16"/>
        <v>92.6</v>
      </c>
      <c r="I21" s="116">
        <f>I19+I20</f>
        <v>21489396</v>
      </c>
      <c r="J21" s="114">
        <f>J19+J20</f>
        <v>21219723</v>
      </c>
      <c r="K21" s="115">
        <f t="shared" si="17"/>
        <v>98.7</v>
      </c>
      <c r="L21" s="116">
        <f>L19+L20</f>
        <v>64019</v>
      </c>
      <c r="M21" s="114">
        <f>M19+M20</f>
        <v>32022</v>
      </c>
      <c r="N21" s="115">
        <f t="shared" si="18"/>
        <v>50</v>
      </c>
      <c r="O21" s="116">
        <f>O19+O20</f>
        <v>21553415</v>
      </c>
      <c r="P21" s="114">
        <f>P19+P20</f>
        <v>21251745</v>
      </c>
      <c r="Q21" s="115">
        <f t="shared" si="19"/>
        <v>98.6</v>
      </c>
      <c r="R21" s="27"/>
      <c r="S21" s="82"/>
      <c r="T21" s="82"/>
      <c r="U21" s="82"/>
      <c r="V21" s="82"/>
      <c r="W21" s="82"/>
      <c r="X21" s="82"/>
      <c r="Y21" s="82"/>
      <c r="Z21" s="82"/>
    </row>
    <row r="22" spans="1:28" s="33" customFormat="1" ht="20.149999999999999" customHeight="1" x14ac:dyDescent="0.55000000000000004">
      <c r="A22" s="130" t="s">
        <v>15</v>
      </c>
      <c r="B22" s="132" t="s">
        <v>75</v>
      </c>
      <c r="C22" s="120">
        <v>5491951</v>
      </c>
      <c r="D22" s="118">
        <v>5484321</v>
      </c>
      <c r="E22" s="128">
        <f t="shared" si="15"/>
        <v>99.9</v>
      </c>
      <c r="F22" s="120">
        <v>123840</v>
      </c>
      <c r="G22" s="118">
        <v>119523</v>
      </c>
      <c r="H22" s="128">
        <f t="shared" si="16"/>
        <v>96.5</v>
      </c>
      <c r="I22" s="126">
        <f>C22+F22</f>
        <v>5615791</v>
      </c>
      <c r="J22" s="127">
        <f>D22+G22</f>
        <v>5603844</v>
      </c>
      <c r="K22" s="128">
        <f t="shared" si="17"/>
        <v>99.8</v>
      </c>
      <c r="L22" s="120">
        <v>12231</v>
      </c>
      <c r="M22" s="118">
        <v>5372</v>
      </c>
      <c r="N22" s="128">
        <f t="shared" si="18"/>
        <v>43.9</v>
      </c>
      <c r="O22" s="126">
        <f>I22+L22</f>
        <v>5628022</v>
      </c>
      <c r="P22" s="127">
        <f>J22+M22</f>
        <v>5609216</v>
      </c>
      <c r="Q22" s="128">
        <f t="shared" si="19"/>
        <v>99.7</v>
      </c>
      <c r="R22" s="27"/>
      <c r="S22" s="61"/>
      <c r="T22" s="61"/>
      <c r="U22" s="61"/>
      <c r="V22" s="61"/>
      <c r="W22" s="61"/>
      <c r="X22" s="61"/>
      <c r="Y22" s="61"/>
      <c r="Z22" s="61"/>
      <c r="AA22" s="48"/>
      <c r="AB22" s="48"/>
    </row>
    <row r="23" spans="1:28" s="33" customFormat="1" ht="20.149999999999999" customHeight="1" x14ac:dyDescent="0.55000000000000004">
      <c r="A23" s="123"/>
      <c r="B23" s="85" t="s">
        <v>102</v>
      </c>
      <c r="C23" s="112">
        <v>20110726</v>
      </c>
      <c r="D23" s="110">
        <v>20083611</v>
      </c>
      <c r="E23" s="111">
        <f t="shared" si="15"/>
        <v>99.9</v>
      </c>
      <c r="F23" s="112">
        <v>545246</v>
      </c>
      <c r="G23" s="110">
        <v>526200</v>
      </c>
      <c r="H23" s="111">
        <f t="shared" si="16"/>
        <v>96.5</v>
      </c>
      <c r="I23" s="112">
        <f>C23+F23</f>
        <v>20655972</v>
      </c>
      <c r="J23" s="110">
        <f>D23+G23</f>
        <v>20609811</v>
      </c>
      <c r="K23" s="111">
        <f t="shared" si="17"/>
        <v>99.8</v>
      </c>
      <c r="L23" s="112">
        <v>44976</v>
      </c>
      <c r="M23" s="110">
        <v>19752</v>
      </c>
      <c r="N23" s="111">
        <f t="shared" si="18"/>
        <v>43.9</v>
      </c>
      <c r="O23" s="112">
        <f>I23+L23</f>
        <v>20700948</v>
      </c>
      <c r="P23" s="110">
        <f>J23+M23</f>
        <v>20629563</v>
      </c>
      <c r="Q23" s="111">
        <f t="shared" si="19"/>
        <v>99.7</v>
      </c>
      <c r="R23" s="27"/>
      <c r="S23" s="49"/>
      <c r="T23" s="49"/>
      <c r="U23" s="86"/>
      <c r="V23" s="49"/>
      <c r="W23" s="49"/>
      <c r="X23" s="86"/>
      <c r="Y23" s="49"/>
      <c r="Z23" s="49"/>
      <c r="AA23" s="49"/>
      <c r="AB23" s="49"/>
    </row>
    <row r="24" spans="1:28" s="33" customFormat="1" ht="20.149999999999999" customHeight="1" x14ac:dyDescent="0.55000000000000004">
      <c r="A24" s="124"/>
      <c r="B24" s="89" t="s">
        <v>70</v>
      </c>
      <c r="C24" s="116">
        <f>C22+C23</f>
        <v>25602677</v>
      </c>
      <c r="D24" s="114">
        <f>D22+D23</f>
        <v>25567932</v>
      </c>
      <c r="E24" s="115">
        <f t="shared" si="15"/>
        <v>99.9</v>
      </c>
      <c r="F24" s="116">
        <f>F22+F23</f>
        <v>669086</v>
      </c>
      <c r="G24" s="114">
        <f>G22+G23</f>
        <v>645723</v>
      </c>
      <c r="H24" s="115">
        <f t="shared" si="16"/>
        <v>96.5</v>
      </c>
      <c r="I24" s="116">
        <f>I22+I23</f>
        <v>26271763</v>
      </c>
      <c r="J24" s="114">
        <f>J22+J23</f>
        <v>26213655</v>
      </c>
      <c r="K24" s="115">
        <f t="shared" si="17"/>
        <v>99.8</v>
      </c>
      <c r="L24" s="116">
        <f>L22+L23</f>
        <v>57207</v>
      </c>
      <c r="M24" s="114">
        <f>M22+M23</f>
        <v>25124</v>
      </c>
      <c r="N24" s="115">
        <f t="shared" si="18"/>
        <v>43.9</v>
      </c>
      <c r="O24" s="116">
        <f>O22+O23</f>
        <v>26328970</v>
      </c>
      <c r="P24" s="114">
        <f>P22+P23</f>
        <v>26238779</v>
      </c>
      <c r="Q24" s="115">
        <f t="shared" si="19"/>
        <v>99.7</v>
      </c>
      <c r="R24" s="27"/>
      <c r="S24" s="49"/>
      <c r="T24" s="49"/>
      <c r="U24" s="86"/>
      <c r="V24" s="49"/>
      <c r="W24" s="49"/>
      <c r="X24" s="86"/>
      <c r="Y24" s="49"/>
      <c r="Z24" s="49"/>
      <c r="AA24" s="49"/>
      <c r="AB24" s="49"/>
    </row>
    <row r="25" spans="1:28" s="33" customFormat="1" ht="20.149999999999999" customHeight="1" x14ac:dyDescent="0.55000000000000004">
      <c r="A25" s="130" t="s">
        <v>72</v>
      </c>
      <c r="B25" s="132" t="s">
        <v>75</v>
      </c>
      <c r="C25" s="120">
        <v>5470260</v>
      </c>
      <c r="D25" s="118">
        <v>5465234</v>
      </c>
      <c r="E25" s="128">
        <f t="shared" si="15"/>
        <v>99.9</v>
      </c>
      <c r="F25" s="120">
        <v>118645</v>
      </c>
      <c r="G25" s="118">
        <v>115823</v>
      </c>
      <c r="H25" s="128">
        <f t="shared" si="16"/>
        <v>97.6</v>
      </c>
      <c r="I25" s="126">
        <f>C25+F25</f>
        <v>5588905</v>
      </c>
      <c r="J25" s="127">
        <f>D25+G25</f>
        <v>5581057</v>
      </c>
      <c r="K25" s="128">
        <f t="shared" si="17"/>
        <v>99.9</v>
      </c>
      <c r="L25" s="120">
        <v>14738</v>
      </c>
      <c r="M25" s="118">
        <v>5749</v>
      </c>
      <c r="N25" s="128">
        <f t="shared" si="18"/>
        <v>39</v>
      </c>
      <c r="O25" s="126">
        <f>I25+L25</f>
        <v>5603643</v>
      </c>
      <c r="P25" s="127">
        <f>J25+M25</f>
        <v>5586806</v>
      </c>
      <c r="Q25" s="128">
        <f t="shared" si="19"/>
        <v>99.7</v>
      </c>
      <c r="R25" s="26"/>
      <c r="S25" s="49"/>
      <c r="T25" s="49"/>
      <c r="U25" s="86"/>
      <c r="V25" s="49"/>
      <c r="W25" s="49"/>
      <c r="X25" s="86"/>
      <c r="Y25" s="49"/>
      <c r="Z25" s="49"/>
    </row>
    <row r="26" spans="1:28" s="33" customFormat="1" ht="20.149999999999999" customHeight="1" x14ac:dyDescent="0.55000000000000004">
      <c r="A26" s="123"/>
      <c r="B26" s="85" t="s">
        <v>102</v>
      </c>
      <c r="C26" s="112">
        <v>19383059</v>
      </c>
      <c r="D26" s="110">
        <v>19365450</v>
      </c>
      <c r="E26" s="111">
        <f t="shared" si="15"/>
        <v>99.9</v>
      </c>
      <c r="F26" s="112">
        <v>482775</v>
      </c>
      <c r="G26" s="110">
        <v>471218</v>
      </c>
      <c r="H26" s="111">
        <f t="shared" si="16"/>
        <v>97.6</v>
      </c>
      <c r="I26" s="112">
        <f>C26+F26</f>
        <v>19865834</v>
      </c>
      <c r="J26" s="110">
        <f>D26+G26</f>
        <v>19836668</v>
      </c>
      <c r="K26" s="111">
        <f t="shared" si="17"/>
        <v>99.9</v>
      </c>
      <c r="L26" s="112">
        <v>52376</v>
      </c>
      <c r="M26" s="110">
        <v>20431</v>
      </c>
      <c r="N26" s="111">
        <f t="shared" si="18"/>
        <v>39</v>
      </c>
      <c r="O26" s="112">
        <f>I26+L26</f>
        <v>19918210</v>
      </c>
      <c r="P26" s="110">
        <f>J26+M26</f>
        <v>19857099</v>
      </c>
      <c r="Q26" s="111">
        <f t="shared" si="19"/>
        <v>99.7</v>
      </c>
      <c r="R26" s="27"/>
      <c r="S26" s="49"/>
      <c r="T26" s="49"/>
      <c r="U26" s="86"/>
      <c r="V26" s="49"/>
      <c r="W26" s="49"/>
      <c r="X26" s="86"/>
      <c r="Y26" s="49"/>
      <c r="Z26" s="49"/>
    </row>
    <row r="27" spans="1:28" s="33" customFormat="1" ht="20.149999999999999" customHeight="1" x14ac:dyDescent="0.55000000000000004">
      <c r="A27" s="124"/>
      <c r="B27" s="89" t="s">
        <v>70</v>
      </c>
      <c r="C27" s="116">
        <f>C25+C26</f>
        <v>24853319</v>
      </c>
      <c r="D27" s="114">
        <f>D25+D26</f>
        <v>24830684</v>
      </c>
      <c r="E27" s="115">
        <f t="shared" si="15"/>
        <v>99.9</v>
      </c>
      <c r="F27" s="116">
        <f>F25+F26</f>
        <v>601420</v>
      </c>
      <c r="G27" s="114">
        <f>G25+G26</f>
        <v>587041</v>
      </c>
      <c r="H27" s="115">
        <f t="shared" si="16"/>
        <v>97.6</v>
      </c>
      <c r="I27" s="116">
        <f>I25+I26</f>
        <v>25454739</v>
      </c>
      <c r="J27" s="114">
        <f>J25+J26</f>
        <v>25417725</v>
      </c>
      <c r="K27" s="115">
        <f t="shared" si="17"/>
        <v>99.9</v>
      </c>
      <c r="L27" s="116">
        <f>L25+L26</f>
        <v>67114</v>
      </c>
      <c r="M27" s="114">
        <f>M25+M26</f>
        <v>26180</v>
      </c>
      <c r="N27" s="115">
        <f t="shared" si="18"/>
        <v>39</v>
      </c>
      <c r="O27" s="116">
        <f>O25+O26</f>
        <v>25521853</v>
      </c>
      <c r="P27" s="114">
        <f>P25+P26</f>
        <v>25443905</v>
      </c>
      <c r="Q27" s="115">
        <f t="shared" si="19"/>
        <v>99.7</v>
      </c>
      <c r="R27" s="27"/>
      <c r="S27" s="49"/>
      <c r="T27" s="49"/>
      <c r="U27" s="86"/>
      <c r="V27" s="49"/>
      <c r="W27" s="49"/>
      <c r="X27" s="86"/>
      <c r="Y27" s="49"/>
      <c r="Z27" s="49"/>
    </row>
    <row r="28" spans="1:28" s="33" customFormat="1" ht="20.149999999999999" customHeight="1" x14ac:dyDescent="0.55000000000000004">
      <c r="A28" s="130" t="s">
        <v>32</v>
      </c>
      <c r="B28" s="132" t="s">
        <v>75</v>
      </c>
      <c r="C28" s="120">
        <v>5408523</v>
      </c>
      <c r="D28" s="118">
        <v>5403332</v>
      </c>
      <c r="E28" s="128">
        <f t="shared" si="15"/>
        <v>99.9</v>
      </c>
      <c r="F28" s="120">
        <v>133484</v>
      </c>
      <c r="G28" s="118">
        <v>131310</v>
      </c>
      <c r="H28" s="128">
        <f t="shared" si="16"/>
        <v>98.4</v>
      </c>
      <c r="I28" s="126">
        <f>C28+F28</f>
        <v>5542007</v>
      </c>
      <c r="J28" s="127">
        <f>D28+G28</f>
        <v>5534642</v>
      </c>
      <c r="K28" s="128">
        <f t="shared" si="17"/>
        <v>99.9</v>
      </c>
      <c r="L28" s="120">
        <v>17635</v>
      </c>
      <c r="M28" s="118">
        <v>7366</v>
      </c>
      <c r="N28" s="128">
        <f t="shared" si="18"/>
        <v>41.8</v>
      </c>
      <c r="O28" s="126">
        <f>I28+L28</f>
        <v>5559642</v>
      </c>
      <c r="P28" s="127">
        <f>J28+M28</f>
        <v>5542008</v>
      </c>
      <c r="Q28" s="128">
        <f t="shared" si="19"/>
        <v>99.7</v>
      </c>
      <c r="R28" s="27"/>
      <c r="S28" s="49"/>
      <c r="T28" s="49"/>
      <c r="U28" s="86"/>
      <c r="V28" s="49"/>
      <c r="W28" s="49"/>
      <c r="X28" s="86"/>
      <c r="Y28" s="49"/>
      <c r="Z28" s="49"/>
    </row>
    <row r="29" spans="1:28" s="33" customFormat="1" ht="20.149999999999999" customHeight="1" x14ac:dyDescent="0.55000000000000004">
      <c r="A29" s="123"/>
      <c r="B29" s="85" t="s">
        <v>102</v>
      </c>
      <c r="C29" s="112">
        <v>19032243</v>
      </c>
      <c r="D29" s="110">
        <v>19012989</v>
      </c>
      <c r="E29" s="111">
        <f t="shared" si="15"/>
        <v>99.9</v>
      </c>
      <c r="F29" s="112">
        <v>565982</v>
      </c>
      <c r="G29" s="110">
        <v>556896</v>
      </c>
      <c r="H29" s="111">
        <f t="shared" si="16"/>
        <v>98.4</v>
      </c>
      <c r="I29" s="112">
        <f>C29+F29</f>
        <v>19598225</v>
      </c>
      <c r="J29" s="110">
        <f>D29+G29</f>
        <v>19569885</v>
      </c>
      <c r="K29" s="111">
        <f t="shared" si="17"/>
        <v>99.9</v>
      </c>
      <c r="L29" s="112">
        <v>62381</v>
      </c>
      <c r="M29" s="110">
        <v>26053</v>
      </c>
      <c r="N29" s="111">
        <f t="shared" si="18"/>
        <v>41.8</v>
      </c>
      <c r="O29" s="112">
        <f>I29+L29</f>
        <v>19660606</v>
      </c>
      <c r="P29" s="110">
        <f>J29+M29</f>
        <v>19595938</v>
      </c>
      <c r="Q29" s="111">
        <f t="shared" si="19"/>
        <v>99.7</v>
      </c>
      <c r="R29" s="27"/>
      <c r="S29" s="49"/>
      <c r="T29" s="49"/>
      <c r="U29" s="86"/>
      <c r="V29" s="49"/>
      <c r="W29" s="49"/>
      <c r="X29" s="86"/>
      <c r="Y29" s="49"/>
      <c r="Z29" s="49"/>
    </row>
    <row r="30" spans="1:28" s="33" customFormat="1" ht="20.149999999999999" customHeight="1" x14ac:dyDescent="0.55000000000000004">
      <c r="A30" s="124"/>
      <c r="B30" s="89" t="s">
        <v>70</v>
      </c>
      <c r="C30" s="116">
        <f>C28+C29</f>
        <v>24440766</v>
      </c>
      <c r="D30" s="114">
        <f>D28+D29</f>
        <v>24416321</v>
      </c>
      <c r="E30" s="115">
        <f t="shared" si="15"/>
        <v>99.9</v>
      </c>
      <c r="F30" s="116">
        <f>F28+F29</f>
        <v>699466</v>
      </c>
      <c r="G30" s="114">
        <f>G28+G29</f>
        <v>688206</v>
      </c>
      <c r="H30" s="115">
        <f t="shared" si="16"/>
        <v>98.4</v>
      </c>
      <c r="I30" s="116">
        <f>I28+I29</f>
        <v>25140232</v>
      </c>
      <c r="J30" s="114">
        <f>J28+J29</f>
        <v>25104527</v>
      </c>
      <c r="K30" s="115">
        <f t="shared" si="17"/>
        <v>99.9</v>
      </c>
      <c r="L30" s="116">
        <f>L28+L29</f>
        <v>80016</v>
      </c>
      <c r="M30" s="114">
        <f>M28+M29</f>
        <v>33419</v>
      </c>
      <c r="N30" s="115">
        <f t="shared" si="18"/>
        <v>41.8</v>
      </c>
      <c r="O30" s="116">
        <f>O28+O29</f>
        <v>25220248</v>
      </c>
      <c r="P30" s="114">
        <f>P28+P29</f>
        <v>25137946</v>
      </c>
      <c r="Q30" s="115">
        <f t="shared" si="19"/>
        <v>99.7</v>
      </c>
      <c r="R30" s="26"/>
      <c r="S30" s="49"/>
      <c r="T30" s="49"/>
      <c r="U30" s="48"/>
      <c r="V30" s="49"/>
      <c r="W30" s="49"/>
      <c r="X30" s="48"/>
      <c r="Y30" s="49"/>
      <c r="Z30" s="49"/>
    </row>
    <row r="31" spans="1:28" s="33" customFormat="1" ht="20.149999999999999" customHeight="1" x14ac:dyDescent="0.55000000000000004">
      <c r="A31" s="130" t="s">
        <v>34</v>
      </c>
      <c r="B31" s="132" t="s">
        <v>75</v>
      </c>
      <c r="C31" s="120">
        <v>5301660</v>
      </c>
      <c r="D31" s="118">
        <v>5296543</v>
      </c>
      <c r="E31" s="128">
        <f t="shared" si="15"/>
        <v>99.9</v>
      </c>
      <c r="F31" s="120">
        <v>123593</v>
      </c>
      <c r="G31" s="118">
        <v>122276</v>
      </c>
      <c r="H31" s="128">
        <f t="shared" si="16"/>
        <v>98.9</v>
      </c>
      <c r="I31" s="126">
        <f>C31+F31</f>
        <v>5425253</v>
      </c>
      <c r="J31" s="127">
        <f>D31+G31</f>
        <v>5418819</v>
      </c>
      <c r="K31" s="128">
        <f t="shared" si="17"/>
        <v>99.9</v>
      </c>
      <c r="L31" s="120">
        <v>28019</v>
      </c>
      <c r="M31" s="118">
        <v>9039</v>
      </c>
      <c r="N31" s="128">
        <f t="shared" si="18"/>
        <v>32.299999999999997</v>
      </c>
      <c r="O31" s="126">
        <f>I31+L31</f>
        <v>5453272</v>
      </c>
      <c r="P31" s="127">
        <f>J31+M31</f>
        <v>5427858</v>
      </c>
      <c r="Q31" s="128">
        <f t="shared" si="19"/>
        <v>99.5</v>
      </c>
      <c r="R31" s="27"/>
      <c r="S31" s="49"/>
      <c r="T31" s="49"/>
      <c r="U31" s="48"/>
      <c r="V31" s="49"/>
      <c r="W31" s="49"/>
      <c r="X31" s="48"/>
      <c r="Y31" s="49"/>
      <c r="Z31" s="49"/>
    </row>
    <row r="32" spans="1:28" s="33" customFormat="1" ht="20.149999999999999" customHeight="1" x14ac:dyDescent="0.55000000000000004">
      <c r="A32" s="123"/>
      <c r="B32" s="85" t="s">
        <v>102</v>
      </c>
      <c r="C32" s="112">
        <v>19591559</v>
      </c>
      <c r="D32" s="110">
        <v>19569856</v>
      </c>
      <c r="E32" s="111">
        <f t="shared" si="15"/>
        <v>99.9</v>
      </c>
      <c r="F32" s="112">
        <v>902723</v>
      </c>
      <c r="G32" s="110">
        <v>893304</v>
      </c>
      <c r="H32" s="111">
        <f t="shared" si="16"/>
        <v>99</v>
      </c>
      <c r="I32" s="112">
        <f>C32+F32</f>
        <v>20494282</v>
      </c>
      <c r="J32" s="110">
        <f>D32+G32</f>
        <v>20463160</v>
      </c>
      <c r="K32" s="111">
        <f t="shared" si="17"/>
        <v>99.8</v>
      </c>
      <c r="L32" s="112">
        <v>105853</v>
      </c>
      <c r="M32" s="110">
        <v>34150</v>
      </c>
      <c r="N32" s="111">
        <f t="shared" si="18"/>
        <v>32.299999999999997</v>
      </c>
      <c r="O32" s="112">
        <f>I32+L32</f>
        <v>20600135</v>
      </c>
      <c r="P32" s="110">
        <f>J32+M32</f>
        <v>20497310</v>
      </c>
      <c r="Q32" s="111">
        <f t="shared" si="19"/>
        <v>99.5</v>
      </c>
      <c r="R32" s="27"/>
      <c r="S32" s="49"/>
      <c r="T32" s="49"/>
      <c r="U32" s="48"/>
      <c r="V32" s="49"/>
      <c r="W32" s="49"/>
      <c r="X32" s="48"/>
      <c r="Y32" s="49"/>
      <c r="Z32" s="49"/>
    </row>
    <row r="33" spans="1:26" s="33" customFormat="1" ht="20.149999999999999" customHeight="1" x14ac:dyDescent="0.55000000000000004">
      <c r="A33" s="124"/>
      <c r="B33" s="89" t="s">
        <v>70</v>
      </c>
      <c r="C33" s="116">
        <f>C31+C32</f>
        <v>24893219</v>
      </c>
      <c r="D33" s="114">
        <f>D31+D32</f>
        <v>24866399</v>
      </c>
      <c r="E33" s="115">
        <f t="shared" si="15"/>
        <v>99.9</v>
      </c>
      <c r="F33" s="116">
        <f>F31+F32</f>
        <v>1026316</v>
      </c>
      <c r="G33" s="114">
        <f>G31+G32</f>
        <v>1015580</v>
      </c>
      <c r="H33" s="115">
        <f t="shared" si="16"/>
        <v>99</v>
      </c>
      <c r="I33" s="116">
        <f>I31+I32</f>
        <v>25919535</v>
      </c>
      <c r="J33" s="114">
        <f>J31+J32</f>
        <v>25881979</v>
      </c>
      <c r="K33" s="115">
        <f t="shared" si="17"/>
        <v>99.9</v>
      </c>
      <c r="L33" s="116">
        <f>L31+L32</f>
        <v>133872</v>
      </c>
      <c r="M33" s="114">
        <f>M31+M32</f>
        <v>43189</v>
      </c>
      <c r="N33" s="115">
        <f t="shared" si="18"/>
        <v>32.299999999999997</v>
      </c>
      <c r="O33" s="116">
        <f>O31+O32</f>
        <v>26053407</v>
      </c>
      <c r="P33" s="114">
        <f>P31+P32</f>
        <v>25925168</v>
      </c>
      <c r="Q33" s="115">
        <f t="shared" si="19"/>
        <v>99.5</v>
      </c>
      <c r="R33" s="27"/>
      <c r="S33" s="49"/>
      <c r="T33" s="49"/>
      <c r="U33" s="48"/>
      <c r="V33" s="49"/>
      <c r="W33" s="49"/>
      <c r="X33" s="48"/>
      <c r="Y33" s="49"/>
      <c r="Z33" s="49"/>
    </row>
    <row r="34" spans="1:26" ht="14.5" x14ac:dyDescent="0.35">
      <c r="A34" s="19"/>
      <c r="B34" s="19"/>
      <c r="C34" s="21"/>
      <c r="D34" s="28"/>
      <c r="E34" s="28"/>
      <c r="F34" s="27"/>
      <c r="G34" s="28"/>
      <c r="H34" s="28"/>
      <c r="I34" s="27"/>
      <c r="J34" s="28"/>
      <c r="K34" s="28"/>
      <c r="L34" s="27"/>
      <c r="M34" s="28"/>
      <c r="N34" s="28"/>
      <c r="O34" s="27"/>
      <c r="P34" s="28"/>
      <c r="Q34" s="28"/>
      <c r="R34" s="27"/>
      <c r="S34" s="8"/>
      <c r="T34" s="8"/>
      <c r="U34" s="7"/>
      <c r="V34" s="8"/>
      <c r="W34" s="8"/>
      <c r="X34" s="7"/>
      <c r="Y34" s="8"/>
      <c r="Z34" s="8"/>
    </row>
    <row r="35" spans="1:26" ht="14.5" x14ac:dyDescent="0.35">
      <c r="A35" s="19"/>
      <c r="B35" s="19"/>
      <c r="C35" s="21"/>
      <c r="D35" s="28"/>
      <c r="E35" s="28"/>
      <c r="F35" s="27"/>
      <c r="G35" s="28"/>
      <c r="H35" s="28"/>
      <c r="I35" s="27"/>
      <c r="J35" s="28"/>
      <c r="K35" s="28"/>
      <c r="L35" s="27"/>
      <c r="M35" s="28"/>
      <c r="N35" s="28"/>
      <c r="O35" s="27"/>
      <c r="P35" s="28"/>
      <c r="Q35" s="28"/>
      <c r="R35" s="27"/>
      <c r="S35" s="8"/>
      <c r="T35" s="8"/>
      <c r="U35" s="7"/>
      <c r="V35" s="8"/>
      <c r="W35" s="8"/>
      <c r="X35" s="7"/>
      <c r="Y35" s="8"/>
      <c r="Z35" s="8"/>
    </row>
    <row r="36" spans="1:26" ht="14.5" x14ac:dyDescent="0.35">
      <c r="A36" s="19"/>
      <c r="B36" s="19"/>
      <c r="C36" s="21"/>
      <c r="D36" s="28"/>
      <c r="E36" s="28"/>
      <c r="F36" s="27"/>
      <c r="G36" s="28"/>
      <c r="H36" s="28"/>
      <c r="I36" s="27"/>
      <c r="J36" s="28"/>
      <c r="K36" s="28"/>
      <c r="L36" s="27"/>
      <c r="M36" s="28"/>
      <c r="N36" s="28"/>
      <c r="O36" s="27"/>
      <c r="P36" s="28"/>
      <c r="Q36" s="28"/>
      <c r="R36" s="27"/>
      <c r="S36" s="8"/>
      <c r="T36" s="8"/>
      <c r="U36" s="7"/>
      <c r="V36" s="8"/>
      <c r="W36" s="8"/>
      <c r="X36" s="7"/>
      <c r="Y36" s="8"/>
      <c r="Z36" s="8"/>
    </row>
    <row r="37" spans="1:26" ht="14.5" x14ac:dyDescent="0.35">
      <c r="A37" s="19"/>
      <c r="B37" s="19"/>
      <c r="C37" s="21"/>
      <c r="D37" s="28"/>
      <c r="E37" s="27"/>
      <c r="F37" s="27"/>
      <c r="G37" s="28"/>
      <c r="H37" s="28"/>
      <c r="I37" s="27"/>
      <c r="J37" s="28"/>
      <c r="K37" s="28"/>
      <c r="L37" s="27"/>
      <c r="M37" s="28"/>
      <c r="N37" s="28"/>
      <c r="O37" s="27"/>
      <c r="P37" s="28"/>
      <c r="Q37" s="28"/>
      <c r="R37" s="27"/>
      <c r="S37" s="8"/>
      <c r="T37" s="8"/>
      <c r="U37" s="7"/>
      <c r="V37" s="8"/>
      <c r="W37" s="8"/>
      <c r="X37" s="7"/>
      <c r="Y37" s="8"/>
      <c r="Z37" s="8"/>
    </row>
    <row r="38" spans="1:26" ht="14.5" x14ac:dyDescent="0.35">
      <c r="A38" s="19"/>
      <c r="B38" s="20"/>
      <c r="C38" s="24"/>
      <c r="D38" s="29"/>
      <c r="E38" s="29"/>
      <c r="F38" s="26"/>
      <c r="G38" s="25"/>
      <c r="H38" s="25"/>
      <c r="I38" s="26"/>
      <c r="J38" s="25"/>
      <c r="K38" s="25"/>
      <c r="L38" s="26"/>
      <c r="M38" s="25"/>
      <c r="N38" s="25"/>
      <c r="O38" s="26"/>
      <c r="P38" s="25"/>
      <c r="Q38" s="25"/>
      <c r="R38" s="26"/>
      <c r="S38" s="8"/>
      <c r="T38" s="8"/>
      <c r="U38" s="7"/>
      <c r="V38" s="8"/>
      <c r="W38" s="8"/>
      <c r="X38" s="7"/>
      <c r="Y38" s="8"/>
      <c r="Z38" s="8"/>
    </row>
    <row r="39" spans="1:26" ht="14.5" x14ac:dyDescent="0.35">
      <c r="A39" s="19"/>
      <c r="B39" s="19"/>
      <c r="C39" s="21"/>
      <c r="D39" s="28"/>
      <c r="E39" s="28"/>
      <c r="F39" s="27"/>
      <c r="G39" s="28"/>
      <c r="H39" s="28"/>
      <c r="I39" s="27"/>
      <c r="J39" s="28"/>
      <c r="K39" s="28"/>
      <c r="L39" s="27"/>
      <c r="M39" s="28"/>
      <c r="N39" s="28"/>
      <c r="O39" s="27"/>
      <c r="P39" s="28"/>
      <c r="Q39" s="28"/>
      <c r="R39" s="27"/>
      <c r="S39" s="8"/>
      <c r="T39" s="8"/>
      <c r="U39" s="7"/>
      <c r="V39" s="8"/>
      <c r="W39" s="8"/>
      <c r="X39" s="7"/>
      <c r="Y39" s="8"/>
      <c r="Z39" s="8"/>
    </row>
    <row r="40" spans="1:26" ht="14.5" x14ac:dyDescent="0.35">
      <c r="A40" s="19"/>
      <c r="B40" s="19"/>
      <c r="C40" s="21"/>
      <c r="D40" s="28"/>
      <c r="E40" s="28"/>
      <c r="F40" s="27"/>
      <c r="G40" s="28"/>
      <c r="H40" s="28"/>
      <c r="I40" s="27"/>
      <c r="J40" s="28"/>
      <c r="K40" s="28"/>
      <c r="L40" s="27"/>
      <c r="M40" s="28"/>
      <c r="N40" s="28"/>
      <c r="O40" s="27"/>
      <c r="P40" s="28"/>
      <c r="Q40" s="28"/>
      <c r="R40" s="27"/>
      <c r="S40" s="8"/>
      <c r="T40" s="8"/>
      <c r="U40" s="7"/>
      <c r="V40" s="8"/>
      <c r="W40" s="8"/>
      <c r="X40" s="7"/>
      <c r="Y40" s="8"/>
      <c r="Z40" s="8"/>
    </row>
    <row r="41" spans="1:26" ht="14.5" x14ac:dyDescent="0.35">
      <c r="A41" s="19"/>
      <c r="B41" s="19"/>
      <c r="C41" s="21"/>
      <c r="D41" s="28"/>
      <c r="E41" s="28"/>
      <c r="F41" s="27"/>
      <c r="G41" s="28"/>
      <c r="H41" s="28"/>
      <c r="I41" s="27"/>
      <c r="J41" s="28"/>
      <c r="K41" s="28"/>
      <c r="L41" s="27"/>
      <c r="M41" s="28"/>
      <c r="N41" s="28"/>
      <c r="O41" s="27"/>
      <c r="P41" s="28"/>
      <c r="Q41" s="28"/>
      <c r="R41" s="27"/>
      <c r="S41" s="8"/>
      <c r="T41" s="8"/>
      <c r="U41" s="7"/>
      <c r="V41" s="8"/>
      <c r="W41" s="8"/>
      <c r="X41" s="7"/>
      <c r="Y41" s="8"/>
      <c r="Z41" s="8"/>
    </row>
    <row r="42" spans="1:26" ht="14.5" x14ac:dyDescent="0.35">
      <c r="A42" s="19"/>
      <c r="B42" s="19"/>
      <c r="C42" s="21"/>
      <c r="D42" s="28"/>
      <c r="E42" s="28"/>
      <c r="F42" s="27"/>
      <c r="G42" s="28"/>
      <c r="H42" s="28"/>
      <c r="I42" s="27"/>
      <c r="J42" s="28"/>
      <c r="K42" s="28"/>
      <c r="L42" s="27"/>
      <c r="M42" s="28"/>
      <c r="N42" s="28"/>
      <c r="O42" s="27"/>
      <c r="P42" s="28"/>
      <c r="Q42" s="28"/>
      <c r="R42" s="27"/>
      <c r="S42" s="8"/>
      <c r="T42" s="8"/>
      <c r="U42" s="7"/>
      <c r="V42" s="8"/>
      <c r="W42" s="8"/>
      <c r="X42" s="7"/>
      <c r="Y42" s="8"/>
      <c r="Z42" s="8"/>
    </row>
    <row r="43" spans="1:26" ht="14.5" x14ac:dyDescent="0.35">
      <c r="A43" s="30"/>
      <c r="B43" s="30"/>
      <c r="C43" s="24"/>
      <c r="D43" s="25"/>
      <c r="E43" s="25"/>
      <c r="F43" s="26"/>
      <c r="G43" s="25"/>
      <c r="H43" s="25"/>
      <c r="I43" s="26"/>
      <c r="J43" s="25"/>
      <c r="K43" s="25"/>
      <c r="L43" s="26"/>
      <c r="M43" s="25"/>
      <c r="N43" s="25"/>
      <c r="O43" s="26"/>
      <c r="P43" s="25"/>
      <c r="Q43" s="25"/>
      <c r="R43" s="26"/>
      <c r="S43" s="8"/>
      <c r="T43" s="8"/>
      <c r="U43" s="7"/>
      <c r="V43" s="8"/>
      <c r="W43" s="8"/>
      <c r="X43" s="7"/>
      <c r="Y43" s="8"/>
      <c r="Z43" s="8"/>
    </row>
    <row r="44" spans="1:26" ht="14.5" x14ac:dyDescent="0.35">
      <c r="A44" s="19"/>
      <c r="B44" s="19"/>
      <c r="C44" s="21"/>
      <c r="D44" s="28"/>
      <c r="E44" s="28"/>
      <c r="F44" s="27"/>
      <c r="G44" s="28"/>
      <c r="H44" s="28"/>
      <c r="I44" s="27"/>
      <c r="J44" s="28"/>
      <c r="K44" s="28"/>
      <c r="L44" s="27"/>
      <c r="M44" s="28"/>
      <c r="N44" s="28"/>
      <c r="O44" s="27"/>
      <c r="P44" s="28"/>
      <c r="Q44" s="28"/>
      <c r="R44" s="27"/>
    </row>
    <row r="45" spans="1:26" ht="14.5" x14ac:dyDescent="0.35">
      <c r="A45" s="19"/>
      <c r="B45" s="19"/>
      <c r="C45" s="21"/>
      <c r="D45" s="28"/>
      <c r="E45" s="28"/>
      <c r="F45" s="27"/>
      <c r="G45" s="28"/>
      <c r="H45" s="28"/>
      <c r="I45" s="27"/>
      <c r="J45" s="28"/>
      <c r="K45" s="28"/>
      <c r="L45" s="27"/>
      <c r="M45" s="28"/>
      <c r="N45" s="28"/>
      <c r="O45" s="27"/>
      <c r="P45" s="28"/>
      <c r="Q45" s="28"/>
      <c r="R45" s="27"/>
    </row>
    <row r="46" spans="1:26" ht="14.5" x14ac:dyDescent="0.35">
      <c r="A46" s="19"/>
      <c r="B46" s="19"/>
      <c r="C46" s="21"/>
      <c r="D46" s="28"/>
      <c r="E46" s="28"/>
      <c r="F46" s="27"/>
      <c r="G46" s="28"/>
      <c r="H46" s="28"/>
      <c r="I46" s="27"/>
      <c r="J46" s="28"/>
      <c r="K46" s="28"/>
      <c r="L46" s="27"/>
      <c r="M46" s="28"/>
      <c r="N46" s="28"/>
      <c r="O46" s="27"/>
      <c r="P46" s="28"/>
      <c r="Q46" s="28"/>
      <c r="R46" s="27"/>
    </row>
    <row r="47" spans="1:26" ht="14.5" x14ac:dyDescent="0.35">
      <c r="A47" s="19"/>
      <c r="B47" s="19"/>
      <c r="C47" s="21"/>
      <c r="D47" s="28"/>
      <c r="E47" s="28"/>
      <c r="F47" s="27"/>
      <c r="G47" s="28"/>
      <c r="H47" s="28"/>
      <c r="I47" s="27"/>
      <c r="J47" s="28"/>
      <c r="K47" s="28"/>
      <c r="L47" s="27"/>
      <c r="M47" s="28"/>
      <c r="N47" s="28"/>
      <c r="O47" s="27"/>
      <c r="P47" s="28"/>
      <c r="Q47" s="28"/>
      <c r="R47" s="27"/>
    </row>
    <row r="48" spans="1:26" ht="14.5" x14ac:dyDescent="0.35">
      <c r="A48" s="19"/>
      <c r="B48" s="20"/>
      <c r="C48" s="24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5"/>
      <c r="Q48" s="25"/>
      <c r="R48" s="26"/>
    </row>
    <row r="49" spans="1:18" ht="14.5" x14ac:dyDescent="0.35">
      <c r="A49" s="19"/>
      <c r="B49" s="19"/>
      <c r="C49" s="21"/>
      <c r="D49" s="28"/>
      <c r="E49" s="28"/>
      <c r="F49" s="27"/>
      <c r="G49" s="28"/>
      <c r="H49" s="28"/>
      <c r="I49" s="27"/>
      <c r="J49" s="28"/>
      <c r="K49" s="28"/>
      <c r="L49" s="27"/>
      <c r="M49" s="28"/>
      <c r="N49" s="28"/>
      <c r="O49" s="27"/>
      <c r="P49" s="28"/>
      <c r="Q49" s="28"/>
      <c r="R49" s="27"/>
    </row>
    <row r="50" spans="1:18" ht="14.5" x14ac:dyDescent="0.35">
      <c r="A50" s="19"/>
      <c r="B50" s="19"/>
      <c r="C50" s="21"/>
      <c r="D50" s="28"/>
      <c r="E50" s="28"/>
      <c r="F50" s="27"/>
      <c r="G50" s="28"/>
      <c r="H50" s="28"/>
      <c r="I50" s="27"/>
      <c r="J50" s="28"/>
      <c r="K50" s="28"/>
      <c r="L50" s="27"/>
      <c r="M50" s="28"/>
      <c r="N50" s="28"/>
      <c r="O50" s="27"/>
      <c r="P50" s="28"/>
      <c r="Q50" s="28"/>
      <c r="R50" s="27"/>
    </row>
    <row r="51" spans="1:18" ht="14.5" x14ac:dyDescent="0.35">
      <c r="A51" s="19"/>
      <c r="B51" s="19"/>
      <c r="C51" s="21"/>
      <c r="D51" s="28"/>
      <c r="E51" s="28"/>
      <c r="F51" s="27"/>
      <c r="G51" s="28"/>
      <c r="H51" s="28"/>
      <c r="I51" s="27"/>
      <c r="J51" s="28"/>
      <c r="K51" s="28"/>
      <c r="L51" s="27"/>
      <c r="M51" s="28"/>
      <c r="N51" s="28"/>
      <c r="O51" s="27"/>
      <c r="P51" s="28"/>
      <c r="Q51" s="28"/>
      <c r="R51" s="27"/>
    </row>
    <row r="52" spans="1:18" ht="14.5" x14ac:dyDescent="0.35">
      <c r="A52" s="19"/>
      <c r="B52" s="19"/>
      <c r="C52" s="21"/>
      <c r="D52" s="28"/>
      <c r="E52" s="28"/>
      <c r="F52" s="27"/>
      <c r="G52" s="28"/>
      <c r="H52" s="28"/>
      <c r="I52" s="27"/>
      <c r="J52" s="28"/>
      <c r="K52" s="28"/>
      <c r="L52" s="27"/>
      <c r="M52" s="28"/>
      <c r="N52" s="28"/>
      <c r="O52" s="27"/>
      <c r="P52" s="28"/>
      <c r="Q52" s="28"/>
      <c r="R52" s="27"/>
    </row>
    <row r="53" spans="1:18" ht="14.5" x14ac:dyDescent="0.35">
      <c r="A53" s="30"/>
      <c r="B53" s="30"/>
      <c r="C53" s="24"/>
      <c r="D53" s="25"/>
      <c r="E53" s="25"/>
      <c r="F53" s="26"/>
      <c r="G53" s="25"/>
      <c r="H53" s="25"/>
      <c r="I53" s="26"/>
      <c r="J53" s="25"/>
      <c r="K53" s="25"/>
      <c r="L53" s="26"/>
      <c r="M53" s="25"/>
      <c r="N53" s="25"/>
      <c r="O53" s="26"/>
      <c r="P53" s="25"/>
      <c r="Q53" s="25"/>
      <c r="R53" s="26"/>
    </row>
    <row r="54" spans="1:18" ht="14.5" x14ac:dyDescent="0.35">
      <c r="A54" s="19"/>
      <c r="B54" s="19"/>
      <c r="C54" s="21"/>
      <c r="D54" s="28"/>
      <c r="E54" s="28"/>
      <c r="F54" s="27"/>
      <c r="G54" s="28"/>
      <c r="H54" s="28"/>
      <c r="I54" s="27"/>
      <c r="J54" s="28"/>
      <c r="K54" s="28"/>
      <c r="L54" s="27"/>
      <c r="M54" s="28"/>
      <c r="N54" s="28"/>
      <c r="O54" s="27"/>
      <c r="P54" s="28"/>
      <c r="Q54" s="28"/>
      <c r="R54" s="27"/>
    </row>
    <row r="55" spans="1:18" ht="14.5" x14ac:dyDescent="0.35">
      <c r="A55" s="19"/>
      <c r="B55" s="19"/>
      <c r="C55" s="21"/>
      <c r="D55" s="28"/>
      <c r="E55" s="28"/>
      <c r="F55" s="27"/>
      <c r="G55" s="28"/>
      <c r="H55" s="28"/>
      <c r="I55" s="27"/>
      <c r="J55" s="28"/>
      <c r="K55" s="28"/>
      <c r="L55" s="27"/>
      <c r="M55" s="28"/>
      <c r="N55" s="28"/>
      <c r="O55" s="27"/>
      <c r="P55" s="28"/>
      <c r="Q55" s="28"/>
      <c r="R55" s="27"/>
    </row>
    <row r="56" spans="1:18" ht="14.5" x14ac:dyDescent="0.35">
      <c r="A56" s="19"/>
      <c r="B56" s="19"/>
      <c r="C56" s="21"/>
      <c r="D56" s="28"/>
      <c r="E56" s="28"/>
      <c r="F56" s="27"/>
      <c r="G56" s="28"/>
      <c r="H56" s="28"/>
      <c r="I56" s="27"/>
      <c r="J56" s="28"/>
      <c r="K56" s="28"/>
      <c r="L56" s="27"/>
      <c r="M56" s="28"/>
      <c r="N56" s="28"/>
      <c r="O56" s="27"/>
      <c r="P56" s="28"/>
      <c r="Q56" s="28"/>
      <c r="R56" s="27"/>
    </row>
    <row r="57" spans="1:18" ht="14.5" x14ac:dyDescent="0.35">
      <c r="A57" s="19"/>
      <c r="B57" s="19"/>
      <c r="C57" s="21"/>
      <c r="D57" s="28"/>
      <c r="E57" s="28"/>
      <c r="F57" s="27"/>
      <c r="G57" s="28"/>
      <c r="H57" s="28"/>
      <c r="I57" s="27"/>
      <c r="J57" s="28"/>
      <c r="K57" s="28"/>
      <c r="L57" s="27"/>
      <c r="M57" s="28"/>
      <c r="N57" s="28"/>
      <c r="O57" s="27"/>
      <c r="P57" s="28"/>
      <c r="Q57" s="28"/>
      <c r="R57" s="27"/>
    </row>
    <row r="58" spans="1:18" ht="14.5" x14ac:dyDescent="0.35">
      <c r="A58" s="30"/>
      <c r="B58" s="30"/>
      <c r="C58" s="24"/>
      <c r="D58" s="25"/>
      <c r="E58" s="25"/>
      <c r="F58" s="26"/>
      <c r="G58" s="25"/>
      <c r="H58" s="25"/>
      <c r="I58" s="26"/>
      <c r="J58" s="25"/>
      <c r="K58" s="25"/>
      <c r="L58" s="26"/>
      <c r="M58" s="25"/>
      <c r="N58" s="25"/>
      <c r="O58" s="26"/>
      <c r="P58" s="25"/>
      <c r="Q58" s="25"/>
      <c r="R58" s="26"/>
    </row>
    <row r="59" spans="1:18" ht="14.5" x14ac:dyDescent="0.35">
      <c r="A59" s="19"/>
      <c r="B59" s="19"/>
      <c r="C59" s="21"/>
      <c r="D59" s="28"/>
      <c r="E59" s="28"/>
      <c r="F59" s="27"/>
      <c r="G59" s="28"/>
      <c r="H59" s="28"/>
      <c r="I59" s="27"/>
      <c r="J59" s="28"/>
      <c r="K59" s="28"/>
      <c r="L59" s="27"/>
      <c r="M59" s="28"/>
      <c r="N59" s="28"/>
      <c r="O59" s="27"/>
      <c r="P59" s="28"/>
      <c r="Q59" s="28"/>
      <c r="R59" s="27"/>
    </row>
    <row r="60" spans="1:18" ht="14.5" x14ac:dyDescent="0.35">
      <c r="A60" s="19"/>
      <c r="B60" s="21"/>
      <c r="C60" s="21"/>
      <c r="D60" s="28"/>
      <c r="E60" s="28"/>
      <c r="F60" s="27"/>
      <c r="G60" s="28"/>
      <c r="H60" s="28"/>
      <c r="I60" s="27"/>
      <c r="J60" s="28"/>
      <c r="K60" s="28"/>
      <c r="L60" s="27"/>
      <c r="M60" s="28"/>
      <c r="N60" s="28"/>
      <c r="O60" s="27"/>
      <c r="P60" s="28"/>
      <c r="Q60" s="28"/>
      <c r="R60" s="27"/>
    </row>
    <row r="61" spans="1:18" ht="14.5" x14ac:dyDescent="0.35">
      <c r="A61" s="19"/>
      <c r="B61" s="19"/>
      <c r="C61" s="21"/>
      <c r="D61" s="28"/>
      <c r="E61" s="28"/>
      <c r="F61" s="27"/>
      <c r="G61" s="28"/>
      <c r="H61" s="28"/>
      <c r="I61" s="27"/>
      <c r="J61" s="28"/>
      <c r="K61" s="28"/>
      <c r="L61" s="27"/>
      <c r="M61" s="28"/>
      <c r="N61" s="28"/>
      <c r="O61" s="27"/>
      <c r="P61" s="28"/>
      <c r="Q61" s="28"/>
      <c r="R61" s="27"/>
    </row>
    <row r="62" spans="1:18" ht="14.5" x14ac:dyDescent="0.35">
      <c r="A62" s="19"/>
      <c r="B62" s="19"/>
      <c r="C62" s="21"/>
      <c r="D62" s="28"/>
      <c r="E62" s="28"/>
      <c r="F62" s="27"/>
      <c r="G62" s="28"/>
      <c r="H62" s="28"/>
      <c r="I62" s="27"/>
      <c r="J62" s="28"/>
      <c r="K62" s="28"/>
      <c r="L62" s="27"/>
      <c r="M62" s="28"/>
      <c r="N62" s="28"/>
      <c r="O62" s="27"/>
      <c r="P62" s="28"/>
      <c r="Q62" s="28"/>
      <c r="R62" s="27"/>
    </row>
    <row r="63" spans="1:18" ht="14.5" x14ac:dyDescent="0.35">
      <c r="A63" s="30"/>
      <c r="B63" s="30"/>
      <c r="C63" s="24"/>
      <c r="D63" s="25"/>
      <c r="E63" s="25"/>
      <c r="F63" s="26"/>
      <c r="G63" s="25"/>
      <c r="H63" s="25"/>
      <c r="I63" s="26"/>
      <c r="J63" s="25"/>
      <c r="K63" s="25"/>
      <c r="L63" s="26"/>
      <c r="M63" s="25"/>
      <c r="N63" s="25"/>
      <c r="O63" s="26"/>
      <c r="P63" s="25"/>
      <c r="Q63" s="25"/>
      <c r="R63" s="26"/>
    </row>
    <row r="64" spans="1:18" ht="14.5" x14ac:dyDescent="0.35">
      <c r="A64" s="19"/>
      <c r="B64" s="19"/>
      <c r="C64" s="21"/>
      <c r="D64" s="28"/>
      <c r="E64" s="28"/>
      <c r="F64" s="27"/>
      <c r="G64" s="28"/>
      <c r="H64" s="28"/>
      <c r="I64" s="27"/>
      <c r="J64" s="28"/>
      <c r="K64" s="28"/>
      <c r="L64" s="27"/>
      <c r="M64" s="28"/>
      <c r="N64" s="28"/>
      <c r="O64" s="27"/>
      <c r="P64" s="28"/>
      <c r="Q64" s="28"/>
      <c r="R64" s="27"/>
    </row>
    <row r="65" spans="1:18" ht="14.5" x14ac:dyDescent="0.35">
      <c r="A65" s="19"/>
      <c r="B65" s="19"/>
      <c r="C65" s="21"/>
      <c r="D65" s="28"/>
      <c r="E65" s="28"/>
      <c r="F65" s="27"/>
      <c r="G65" s="28"/>
      <c r="H65" s="28"/>
      <c r="I65" s="27"/>
      <c r="J65" s="28"/>
      <c r="K65" s="28"/>
      <c r="L65" s="27"/>
      <c r="M65" s="28"/>
      <c r="N65" s="28"/>
      <c r="O65" s="27"/>
      <c r="P65" s="28"/>
      <c r="Q65" s="28"/>
      <c r="R65" s="27"/>
    </row>
    <row r="66" spans="1:18" ht="14.5" x14ac:dyDescent="0.35">
      <c r="A66" s="19"/>
      <c r="B66" s="19"/>
      <c r="C66" s="21"/>
      <c r="D66" s="28"/>
      <c r="E66" s="28"/>
      <c r="F66" s="27"/>
      <c r="G66" s="28"/>
      <c r="H66" s="28"/>
      <c r="I66" s="27"/>
      <c r="J66" s="28"/>
      <c r="K66" s="28"/>
      <c r="L66" s="27"/>
      <c r="M66" s="28"/>
      <c r="N66" s="28"/>
      <c r="O66" s="27"/>
      <c r="P66" s="28"/>
      <c r="Q66" s="28"/>
      <c r="R66" s="27"/>
    </row>
    <row r="67" spans="1:18" ht="14.5" x14ac:dyDescent="0.35">
      <c r="A67" s="19"/>
      <c r="B67" s="19"/>
      <c r="C67" s="21"/>
      <c r="D67" s="28"/>
      <c r="E67" s="28"/>
      <c r="F67" s="27"/>
      <c r="G67" s="28"/>
      <c r="H67" s="28"/>
      <c r="I67" s="27"/>
      <c r="J67" s="28"/>
      <c r="K67" s="28"/>
      <c r="L67" s="27"/>
      <c r="M67" s="28"/>
      <c r="N67" s="28"/>
      <c r="O67" s="27"/>
      <c r="P67" s="28"/>
      <c r="Q67" s="28"/>
      <c r="R67" s="27"/>
    </row>
    <row r="68" spans="1:18" ht="14.5" x14ac:dyDescent="0.35">
      <c r="A68" s="30"/>
      <c r="B68" s="30"/>
      <c r="C68" s="24"/>
      <c r="D68" s="25"/>
      <c r="E68" s="25"/>
      <c r="F68" s="26"/>
      <c r="G68" s="25"/>
      <c r="H68" s="25"/>
      <c r="I68" s="26"/>
      <c r="J68" s="25"/>
      <c r="K68" s="25"/>
      <c r="L68" s="26"/>
      <c r="M68" s="25"/>
      <c r="N68" s="25"/>
      <c r="O68" s="26"/>
      <c r="P68" s="25"/>
      <c r="Q68" s="25"/>
      <c r="R68" s="26"/>
    </row>
    <row r="69" spans="1:18" ht="14.5" x14ac:dyDescent="0.35">
      <c r="A69" s="19"/>
      <c r="B69" s="19"/>
      <c r="C69" s="21"/>
      <c r="D69" s="28"/>
      <c r="E69" s="28"/>
      <c r="F69" s="27"/>
      <c r="G69" s="28"/>
      <c r="H69" s="28"/>
      <c r="I69" s="27"/>
      <c r="J69" s="28"/>
      <c r="K69" s="28"/>
      <c r="L69" s="27"/>
      <c r="M69" s="28"/>
      <c r="N69" s="28"/>
      <c r="O69" s="27"/>
      <c r="P69" s="28"/>
      <c r="Q69" s="28"/>
      <c r="R69" s="27"/>
    </row>
    <row r="70" spans="1:18" ht="14.5" x14ac:dyDescent="0.35">
      <c r="A70" s="19"/>
      <c r="B70" s="19"/>
      <c r="C70" s="21"/>
      <c r="D70" s="28"/>
      <c r="E70" s="28"/>
      <c r="F70" s="27"/>
      <c r="G70" s="28"/>
      <c r="H70" s="28"/>
      <c r="I70" s="27"/>
      <c r="J70" s="28"/>
      <c r="K70" s="28"/>
      <c r="L70" s="27"/>
      <c r="M70" s="28"/>
      <c r="N70" s="28"/>
      <c r="O70" s="27"/>
      <c r="P70" s="28"/>
      <c r="Q70" s="28"/>
      <c r="R70" s="27"/>
    </row>
    <row r="71" spans="1:18" ht="14.5" x14ac:dyDescent="0.35">
      <c r="A71" s="19"/>
      <c r="B71" s="19"/>
      <c r="C71" s="21"/>
      <c r="D71" s="28"/>
      <c r="E71" s="28"/>
      <c r="F71" s="27"/>
      <c r="G71" s="28"/>
      <c r="H71" s="28"/>
      <c r="I71" s="27"/>
      <c r="J71" s="28"/>
      <c r="K71" s="28"/>
      <c r="L71" s="27"/>
      <c r="M71" s="28"/>
      <c r="N71" s="28"/>
      <c r="O71" s="27"/>
      <c r="P71" s="28"/>
      <c r="Q71" s="28"/>
      <c r="R71" s="27"/>
    </row>
    <row r="72" spans="1:18" ht="14.5" x14ac:dyDescent="0.35">
      <c r="A72" s="19"/>
      <c r="B72" s="19"/>
      <c r="C72" s="21"/>
      <c r="D72" s="28"/>
      <c r="E72" s="28"/>
      <c r="F72" s="27"/>
      <c r="G72" s="28"/>
      <c r="H72" s="28"/>
      <c r="I72" s="27"/>
      <c r="J72" s="28"/>
      <c r="K72" s="28"/>
      <c r="L72" s="27"/>
      <c r="M72" s="28"/>
      <c r="N72" s="28"/>
      <c r="O72" s="27"/>
      <c r="P72" s="28"/>
      <c r="Q72" s="28"/>
      <c r="R72" s="27"/>
    </row>
    <row r="73" spans="1:18" ht="14.5" x14ac:dyDescent="0.35">
      <c r="A73" s="30"/>
      <c r="B73" s="30"/>
      <c r="C73" s="24"/>
      <c r="D73" s="25"/>
      <c r="E73" s="25"/>
      <c r="F73" s="26"/>
      <c r="G73" s="25"/>
      <c r="H73" s="25"/>
      <c r="I73" s="26"/>
      <c r="J73" s="25"/>
      <c r="K73" s="25"/>
      <c r="L73" s="26"/>
      <c r="M73" s="25"/>
      <c r="N73" s="25"/>
      <c r="O73" s="26"/>
      <c r="P73" s="25"/>
      <c r="Q73" s="25"/>
      <c r="R73" s="26"/>
    </row>
    <row r="74" spans="1:18" ht="14.5" x14ac:dyDescent="0.35">
      <c r="A74" s="19"/>
      <c r="B74" s="19"/>
      <c r="C74" s="21"/>
      <c r="D74" s="28"/>
      <c r="E74" s="28"/>
      <c r="F74" s="27"/>
      <c r="G74" s="28"/>
      <c r="H74" s="28"/>
      <c r="I74" s="27"/>
      <c r="J74" s="28"/>
      <c r="K74" s="28"/>
      <c r="L74" s="27"/>
      <c r="M74" s="28"/>
      <c r="N74" s="28"/>
      <c r="O74" s="27"/>
      <c r="P74" s="28"/>
      <c r="Q74" s="28"/>
      <c r="R74" s="27"/>
    </row>
    <row r="75" spans="1:18" ht="14.5" x14ac:dyDescent="0.35">
      <c r="A75" s="19"/>
      <c r="B75" s="19"/>
      <c r="C75" s="21"/>
      <c r="D75" s="28"/>
      <c r="E75" s="28"/>
      <c r="F75" s="27"/>
      <c r="G75" s="28"/>
      <c r="H75" s="28"/>
      <c r="I75" s="27"/>
      <c r="J75" s="28"/>
      <c r="K75" s="28"/>
      <c r="L75" s="27"/>
      <c r="M75" s="28"/>
      <c r="N75" s="28"/>
      <c r="O75" s="27"/>
      <c r="P75" s="28"/>
      <c r="Q75" s="28"/>
      <c r="R75" s="27"/>
    </row>
    <row r="76" spans="1:18" ht="14.5" x14ac:dyDescent="0.35">
      <c r="A76" s="19"/>
      <c r="B76" s="19"/>
      <c r="C76" s="21"/>
      <c r="D76" s="28"/>
      <c r="E76" s="28"/>
      <c r="F76" s="27"/>
      <c r="G76" s="28"/>
      <c r="H76" s="28"/>
      <c r="I76" s="27"/>
      <c r="J76" s="28"/>
      <c r="K76" s="28"/>
      <c r="L76" s="27"/>
      <c r="M76" s="28"/>
      <c r="N76" s="28"/>
      <c r="O76" s="27"/>
      <c r="P76" s="28"/>
      <c r="Q76" s="28"/>
      <c r="R76" s="27"/>
    </row>
    <row r="77" spans="1:18" ht="14.5" x14ac:dyDescent="0.35">
      <c r="A77" s="19"/>
      <c r="B77" s="19"/>
      <c r="C77" s="21"/>
      <c r="D77" s="28"/>
      <c r="E77" s="28"/>
      <c r="F77" s="27"/>
      <c r="G77" s="28"/>
      <c r="H77" s="28"/>
      <c r="I77" s="27"/>
      <c r="J77" s="28"/>
      <c r="K77" s="28"/>
      <c r="L77" s="27"/>
      <c r="M77" s="28"/>
      <c r="N77" s="28"/>
      <c r="O77" s="27"/>
      <c r="P77" s="28"/>
      <c r="Q77" s="28"/>
      <c r="R77" s="27"/>
    </row>
    <row r="78" spans="1:18" ht="14.5" x14ac:dyDescent="0.35">
      <c r="A78" s="30"/>
      <c r="B78" s="30"/>
      <c r="C78" s="24"/>
      <c r="D78" s="25"/>
      <c r="E78" s="25"/>
      <c r="F78" s="26"/>
      <c r="G78" s="25"/>
      <c r="H78" s="25"/>
      <c r="I78" s="26"/>
      <c r="J78" s="25"/>
      <c r="K78" s="25"/>
      <c r="L78" s="26"/>
      <c r="M78" s="25"/>
      <c r="N78" s="25"/>
      <c r="O78" s="26"/>
      <c r="P78" s="25"/>
      <c r="Q78" s="25"/>
      <c r="R78" s="26"/>
    </row>
    <row r="79" spans="1:18" ht="14.5" x14ac:dyDescent="0.35">
      <c r="A79" s="19"/>
      <c r="B79" s="19"/>
      <c r="C79" s="21"/>
      <c r="D79" s="28"/>
      <c r="E79" s="28"/>
      <c r="F79" s="27"/>
      <c r="G79" s="28"/>
      <c r="H79" s="28"/>
      <c r="I79" s="27"/>
      <c r="J79" s="28"/>
      <c r="K79" s="28"/>
      <c r="L79" s="27"/>
      <c r="M79" s="28"/>
      <c r="N79" s="28"/>
      <c r="O79" s="27"/>
      <c r="P79" s="28"/>
      <c r="Q79" s="28"/>
      <c r="R79" s="27"/>
    </row>
    <row r="80" spans="1:18" ht="14.5" x14ac:dyDescent="0.35">
      <c r="A80" s="19"/>
      <c r="B80" s="19"/>
      <c r="C80" s="21"/>
      <c r="D80" s="28"/>
      <c r="E80" s="28"/>
      <c r="F80" s="27"/>
      <c r="G80" s="28"/>
      <c r="H80" s="28"/>
      <c r="I80" s="27"/>
      <c r="J80" s="28"/>
      <c r="K80" s="28"/>
      <c r="L80" s="27"/>
      <c r="M80" s="28"/>
      <c r="N80" s="28"/>
      <c r="O80" s="27"/>
      <c r="P80" s="28"/>
      <c r="Q80" s="28"/>
      <c r="R80" s="27"/>
    </row>
    <row r="81" spans="1:18" ht="14.5" x14ac:dyDescent="0.35">
      <c r="A81" s="19"/>
      <c r="B81" s="19"/>
      <c r="C81" s="21"/>
      <c r="D81" s="28"/>
      <c r="E81" s="28"/>
      <c r="F81" s="27"/>
      <c r="G81" s="28"/>
      <c r="H81" s="28"/>
      <c r="I81" s="27"/>
      <c r="J81" s="28"/>
      <c r="K81" s="28"/>
      <c r="L81" s="27"/>
      <c r="M81" s="28"/>
      <c r="N81" s="28"/>
      <c r="O81" s="27"/>
      <c r="P81" s="28"/>
      <c r="Q81" s="28"/>
      <c r="R81" s="27"/>
    </row>
    <row r="82" spans="1:18" ht="14.5" x14ac:dyDescent="0.35">
      <c r="A82" s="19"/>
      <c r="B82" s="19"/>
      <c r="C82" s="21"/>
      <c r="D82" s="28"/>
      <c r="E82" s="28"/>
      <c r="F82" s="27"/>
      <c r="G82" s="28"/>
      <c r="H82" s="28"/>
      <c r="I82" s="27"/>
      <c r="J82" s="28"/>
      <c r="K82" s="28"/>
      <c r="L82" s="27"/>
      <c r="M82" s="28"/>
      <c r="N82" s="28"/>
      <c r="O82" s="27"/>
      <c r="P82" s="28"/>
      <c r="Q82" s="28"/>
      <c r="R82" s="27"/>
    </row>
    <row r="83" spans="1:18" ht="14.5" x14ac:dyDescent="0.35">
      <c r="A83" s="19"/>
      <c r="B83" s="20"/>
      <c r="C83" s="24"/>
      <c r="D83" s="25"/>
      <c r="E83" s="25"/>
      <c r="F83" s="26"/>
      <c r="G83" s="25"/>
      <c r="H83" s="25"/>
      <c r="I83" s="26"/>
      <c r="J83" s="25"/>
      <c r="K83" s="25"/>
      <c r="L83" s="26"/>
      <c r="M83" s="25"/>
      <c r="N83" s="25"/>
      <c r="O83" s="26"/>
      <c r="P83" s="25"/>
      <c r="Q83" s="25"/>
      <c r="R83" s="26"/>
    </row>
    <row r="84" spans="1:18" ht="14.5" x14ac:dyDescent="0.35">
      <c r="A84" s="19"/>
      <c r="B84" s="19"/>
      <c r="C84" s="21"/>
      <c r="D84" s="28"/>
      <c r="E84" s="28"/>
      <c r="F84" s="27"/>
      <c r="G84" s="28"/>
      <c r="H84" s="28"/>
      <c r="I84" s="27"/>
      <c r="J84" s="28"/>
      <c r="K84" s="28"/>
      <c r="L84" s="27"/>
      <c r="M84" s="28"/>
      <c r="N84" s="28"/>
      <c r="O84" s="27"/>
      <c r="P84" s="28"/>
      <c r="Q84" s="28"/>
      <c r="R84" s="27"/>
    </row>
    <row r="85" spans="1:18" ht="14.5" x14ac:dyDescent="0.35">
      <c r="A85" s="19"/>
      <c r="B85" s="21"/>
      <c r="C85" s="21"/>
      <c r="D85" s="28"/>
      <c r="E85" s="28"/>
      <c r="F85" s="27"/>
      <c r="G85" s="28"/>
      <c r="H85" s="28"/>
      <c r="I85" s="27"/>
      <c r="J85" s="28"/>
      <c r="K85" s="28"/>
      <c r="L85" s="27"/>
      <c r="M85" s="28"/>
      <c r="N85" s="28"/>
      <c r="O85" s="27"/>
      <c r="P85" s="28"/>
      <c r="Q85" s="28"/>
      <c r="R85" s="27"/>
    </row>
  </sheetData>
  <customSheetViews>
    <customSheetView guid="{2CC1B3A9-94E3-4F0A-AFF4-E3994548386B}">
      <pane xSplit="2" ySplit="9" topLeftCell="C10" activePane="bottomRight" state="frozen"/>
      <selection pane="bottomRight" activeCell="C10" sqref="C10"/>
      <pageMargins left="0.59055118110236227" right="0.59055118110236227" top="0.59055118110236227" bottom="0.59055118110236227" header="0.31496062992125984" footer="0.31496062992125984"/>
      <printOptions horizontalCentered="1"/>
      <pageSetup paperSize="9" scale="42" orientation="portrait" r:id="rId1"/>
    </customSheetView>
  </customSheetViews>
  <mergeCells count="6">
    <mergeCell ref="O7:Q8"/>
    <mergeCell ref="C7:K7"/>
    <mergeCell ref="I8:K8"/>
    <mergeCell ref="F8:H8"/>
    <mergeCell ref="C8:E8"/>
    <mergeCell ref="L7:N8"/>
  </mergeCells>
  <phoneticPr fontId="3"/>
  <conditionalFormatting sqref="C13:Q15">
    <cfRule type="containsBlanks" dxfId="7" priority="3">
      <formula>LEN(TRIM(C13))=0</formula>
    </cfRule>
  </conditionalFormatting>
  <conditionalFormatting sqref="C10:Q12">
    <cfRule type="containsBlanks" dxfId="6" priority="1">
      <formula>LEN(TRIM(C10))=0</formula>
    </cfRule>
  </conditionalFormatting>
  <hyperlinks>
    <hyperlink ref="A1" location="目次!A1" display="目次へ戻る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4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8.58203125" defaultRowHeight="14" x14ac:dyDescent="0.3"/>
  <cols>
    <col min="1" max="1" width="11.33203125" style="3" customWidth="1"/>
    <col min="2" max="2" width="8.5" style="3" bestFit="1" customWidth="1"/>
    <col min="3" max="4" width="12.58203125" style="1" customWidth="1"/>
    <col min="5" max="5" width="8.08203125" style="1" customWidth="1"/>
    <col min="6" max="7" width="11.58203125" style="1" customWidth="1"/>
    <col min="8" max="8" width="8.08203125" style="1" customWidth="1"/>
    <col min="9" max="10" width="12.58203125" style="1" customWidth="1"/>
    <col min="11" max="11" width="8.08203125" style="1" customWidth="1"/>
    <col min="12" max="13" width="11.58203125" style="1" customWidth="1"/>
    <col min="14" max="14" width="8.08203125" style="1" customWidth="1"/>
    <col min="15" max="16" width="12.58203125" style="1" customWidth="1"/>
    <col min="17" max="17" width="8.08203125" style="1" customWidth="1"/>
    <col min="18" max="19" width="6.58203125" style="1" bestFit="1" customWidth="1"/>
    <col min="20" max="20" width="10.33203125" style="1" bestFit="1" customWidth="1"/>
    <col min="21" max="21" width="11.25" style="1" bestFit="1" customWidth="1"/>
    <col min="22" max="22" width="6.58203125" style="1" bestFit="1" customWidth="1"/>
    <col min="23" max="23" width="10.33203125" style="1" bestFit="1" customWidth="1"/>
    <col min="24" max="24" width="11.25" style="1" bestFit="1" customWidth="1"/>
    <col min="25" max="25" width="6.58203125" style="1" bestFit="1" customWidth="1"/>
    <col min="26" max="26" width="10.33203125" style="1" bestFit="1" customWidth="1"/>
    <col min="27" max="16384" width="8.58203125" style="1"/>
  </cols>
  <sheetData>
    <row r="1" spans="1:26" ht="14.5" x14ac:dyDescent="0.3">
      <c r="A1" s="156" t="s">
        <v>116</v>
      </c>
    </row>
    <row r="3" spans="1:26" s="109" customFormat="1" ht="20.149999999999999" customHeight="1" x14ac:dyDescent="0.55000000000000004">
      <c r="A3" s="107" t="s">
        <v>101</v>
      </c>
      <c r="B3" s="108"/>
    </row>
    <row r="4" spans="1:26" s="109" customFormat="1" ht="20.149999999999999" customHeight="1" x14ac:dyDescent="0.55000000000000004">
      <c r="A4" s="107" t="s">
        <v>109</v>
      </c>
      <c r="B4" s="108"/>
    </row>
    <row r="5" spans="1:26" s="109" customFormat="1" ht="18.5" x14ac:dyDescent="0.55000000000000004">
      <c r="A5" s="107"/>
      <c r="B5" s="108"/>
    </row>
    <row r="6" spans="1:26" s="109" customFormat="1" ht="18.5" x14ac:dyDescent="0.55000000000000004">
      <c r="A6" s="81" t="s">
        <v>38</v>
      </c>
    </row>
    <row r="7" spans="1:26" s="80" customFormat="1" ht="20.149999999999999" customHeight="1" x14ac:dyDescent="0.55000000000000004">
      <c r="A7" s="81"/>
      <c r="B7" s="79"/>
      <c r="C7" s="196" t="s">
        <v>77</v>
      </c>
      <c r="D7" s="196"/>
      <c r="E7" s="196"/>
      <c r="F7" s="196"/>
      <c r="G7" s="196"/>
      <c r="H7" s="196"/>
      <c r="I7" s="196"/>
      <c r="J7" s="196"/>
      <c r="K7" s="196"/>
      <c r="L7" s="196" t="s">
        <v>80</v>
      </c>
      <c r="M7" s="196"/>
      <c r="N7" s="196"/>
      <c r="O7" s="194" t="s">
        <v>81</v>
      </c>
      <c r="P7" s="194"/>
      <c r="Q7" s="194"/>
    </row>
    <row r="8" spans="1:26" s="80" customFormat="1" ht="20.149999999999999" customHeight="1" x14ac:dyDescent="0.55000000000000004">
      <c r="A8" s="79"/>
      <c r="B8" s="79"/>
      <c r="C8" s="195" t="s">
        <v>78</v>
      </c>
      <c r="D8" s="195"/>
      <c r="E8" s="195"/>
      <c r="F8" s="195" t="s">
        <v>79</v>
      </c>
      <c r="G8" s="195"/>
      <c r="H8" s="195"/>
      <c r="I8" s="195" t="s">
        <v>69</v>
      </c>
      <c r="J8" s="195"/>
      <c r="K8" s="195"/>
      <c r="L8" s="196"/>
      <c r="M8" s="196"/>
      <c r="N8" s="196"/>
      <c r="O8" s="194"/>
      <c r="P8" s="194"/>
      <c r="Q8" s="194"/>
    </row>
    <row r="9" spans="1:26" s="80" customFormat="1" ht="20.149999999999999" customHeight="1" x14ac:dyDescent="0.55000000000000004">
      <c r="A9" s="79"/>
      <c r="B9" s="79"/>
      <c r="C9" s="155" t="s">
        <v>66</v>
      </c>
      <c r="D9" s="155" t="s">
        <v>67</v>
      </c>
      <c r="E9" s="155" t="s">
        <v>68</v>
      </c>
      <c r="F9" s="155" t="s">
        <v>66</v>
      </c>
      <c r="G9" s="155" t="s">
        <v>67</v>
      </c>
      <c r="H9" s="155" t="s">
        <v>68</v>
      </c>
      <c r="I9" s="155" t="s">
        <v>66</v>
      </c>
      <c r="J9" s="155" t="s">
        <v>67</v>
      </c>
      <c r="K9" s="155" t="s">
        <v>68</v>
      </c>
      <c r="L9" s="155" t="s">
        <v>66</v>
      </c>
      <c r="M9" s="155" t="s">
        <v>67</v>
      </c>
      <c r="N9" s="155" t="s">
        <v>68</v>
      </c>
      <c r="O9" s="155" t="s">
        <v>66</v>
      </c>
      <c r="P9" s="155" t="s">
        <v>67</v>
      </c>
      <c r="Q9" s="155" t="s">
        <v>68</v>
      </c>
    </row>
    <row r="10" spans="1:26" s="80" customFormat="1" ht="20.149999999999999" customHeight="1" x14ac:dyDescent="0.55000000000000004">
      <c r="A10" s="121" t="s">
        <v>153</v>
      </c>
      <c r="B10" s="122" t="s">
        <v>82</v>
      </c>
      <c r="C10" s="126">
        <v>39419602</v>
      </c>
      <c r="D10" s="127">
        <v>39245479</v>
      </c>
      <c r="E10" s="128">
        <f t="shared" ref="E10:E11" si="0">IF(ISNUMBER(ROUND(D10/C10*100,1)),ROUND(D10/C10*100,1),"－")</f>
        <v>99.6</v>
      </c>
      <c r="F10" s="126">
        <v>31542</v>
      </c>
      <c r="G10" s="127">
        <v>29121</v>
      </c>
      <c r="H10" s="128">
        <f t="shared" ref="H10:H13" si="1">IF(ISNUMBER(ROUND(G10/F10*100,1)),ROUND(G10/F10*100,1),"－")</f>
        <v>92.3</v>
      </c>
      <c r="I10" s="126">
        <f t="shared" ref="I10:I11" si="2">C10+F10</f>
        <v>39451144</v>
      </c>
      <c r="J10" s="127">
        <f t="shared" ref="J10:J12" si="3">D10+G10</f>
        <v>39274600</v>
      </c>
      <c r="K10" s="128">
        <f t="shared" ref="K10:K13" si="4">IF(ISNUMBER(ROUND(J10/I10*100,1)),ROUND(J10/I10*100,1),"－")</f>
        <v>99.6</v>
      </c>
      <c r="L10" s="126">
        <v>392990</v>
      </c>
      <c r="M10" s="127">
        <v>181076</v>
      </c>
      <c r="N10" s="128">
        <f t="shared" ref="N10:N13" si="5">IF(ISNUMBER(ROUND(M10/L10*100,1)),ROUND(M10/L10*100,1),"－")</f>
        <v>46.1</v>
      </c>
      <c r="O10" s="126">
        <f t="shared" ref="O10" si="6">I10+L10</f>
        <v>39844134</v>
      </c>
      <c r="P10" s="127">
        <f t="shared" ref="P10:P12" si="7">J10+M10</f>
        <v>39455676</v>
      </c>
      <c r="Q10" s="139">
        <f t="shared" ref="Q10:Q13" si="8">IF(ISNUMBER(ROUND(P10/O10*100,1)),ROUND(P10/O10*100,1),"－")</f>
        <v>99</v>
      </c>
      <c r="R10" s="34"/>
    </row>
    <row r="11" spans="1:26" s="33" customFormat="1" ht="20.149999999999999" customHeight="1" x14ac:dyDescent="0.55000000000000004">
      <c r="A11" s="123"/>
      <c r="B11" s="103" t="s">
        <v>83</v>
      </c>
      <c r="C11" s="120">
        <v>61012506</v>
      </c>
      <c r="D11" s="118">
        <v>60743003</v>
      </c>
      <c r="E11" s="119">
        <f t="shared" si="0"/>
        <v>99.6</v>
      </c>
      <c r="F11" s="120">
        <v>48819</v>
      </c>
      <c r="G11" s="118">
        <v>45073</v>
      </c>
      <c r="H11" s="119">
        <f t="shared" si="1"/>
        <v>92.3</v>
      </c>
      <c r="I11" s="120">
        <f t="shared" si="2"/>
        <v>61061325</v>
      </c>
      <c r="J11" s="118">
        <f t="shared" si="3"/>
        <v>60788076</v>
      </c>
      <c r="K11" s="119">
        <f t="shared" si="4"/>
        <v>99.6</v>
      </c>
      <c r="L11" s="120">
        <v>608258</v>
      </c>
      <c r="M11" s="118">
        <v>280264</v>
      </c>
      <c r="N11" s="119">
        <f t="shared" si="5"/>
        <v>46.1</v>
      </c>
      <c r="O11" s="120">
        <f>I11+L11</f>
        <v>61669583</v>
      </c>
      <c r="P11" s="118">
        <f t="shared" si="7"/>
        <v>61068340</v>
      </c>
      <c r="Q11" s="137">
        <f t="shared" si="8"/>
        <v>99</v>
      </c>
      <c r="R11" s="26"/>
      <c r="S11" s="61"/>
      <c r="T11" s="61"/>
      <c r="U11" s="82"/>
      <c r="V11" s="61"/>
      <c r="W11" s="61"/>
      <c r="X11" s="82"/>
      <c r="Y11" s="61"/>
      <c r="Z11" s="61"/>
    </row>
    <row r="12" spans="1:26" s="33" customFormat="1" ht="20.149999999999999" customHeight="1" x14ac:dyDescent="0.55000000000000004">
      <c r="A12" s="123"/>
      <c r="B12" s="133" t="s">
        <v>84</v>
      </c>
      <c r="C12" s="112">
        <v>19627370</v>
      </c>
      <c r="D12" s="110">
        <v>19620301</v>
      </c>
      <c r="E12" s="111">
        <f>IF(ISNUMBER(ROUND(D12/C12*100,1)),ROUND(D12/C12*100,1),"－")</f>
        <v>100</v>
      </c>
      <c r="F12" s="112">
        <v>469644</v>
      </c>
      <c r="G12" s="110">
        <v>466329</v>
      </c>
      <c r="H12" s="111">
        <f t="shared" si="1"/>
        <v>99.3</v>
      </c>
      <c r="I12" s="112">
        <f>C12+F12</f>
        <v>20097014</v>
      </c>
      <c r="J12" s="110">
        <f t="shared" si="3"/>
        <v>20086630</v>
      </c>
      <c r="K12" s="111">
        <f t="shared" si="4"/>
        <v>99.9</v>
      </c>
      <c r="L12" s="112">
        <v>15577</v>
      </c>
      <c r="M12" s="110">
        <v>8742</v>
      </c>
      <c r="N12" s="111">
        <f t="shared" si="5"/>
        <v>56.1</v>
      </c>
      <c r="O12" s="112">
        <f t="shared" ref="O12" si="9">I12+L12</f>
        <v>20112591</v>
      </c>
      <c r="P12" s="110">
        <f t="shared" si="7"/>
        <v>20095372</v>
      </c>
      <c r="Q12" s="138">
        <f t="shared" si="8"/>
        <v>99.9</v>
      </c>
      <c r="R12" s="26"/>
      <c r="S12" s="61"/>
      <c r="T12" s="61"/>
      <c r="U12" s="82"/>
      <c r="V12" s="61"/>
      <c r="W12" s="61"/>
      <c r="X12" s="82"/>
      <c r="Y12" s="61"/>
      <c r="Z12" s="61"/>
    </row>
    <row r="13" spans="1:26" s="33" customFormat="1" ht="20.149999999999999" customHeight="1" x14ac:dyDescent="0.55000000000000004">
      <c r="A13" s="124"/>
      <c r="B13" s="104" t="s">
        <v>69</v>
      </c>
      <c r="C13" s="116">
        <f>SUM(C10:C12)</f>
        <v>120059478</v>
      </c>
      <c r="D13" s="114">
        <f>SUM(D10:D12)</f>
        <v>119608783</v>
      </c>
      <c r="E13" s="115">
        <f>IF(ISNUMBER(ROUND(D13/C13*100,1)),ROUND(D13/C13*100,1),"－")</f>
        <v>99.6</v>
      </c>
      <c r="F13" s="116">
        <f>SUM(F10:F12)</f>
        <v>550005</v>
      </c>
      <c r="G13" s="114">
        <f>SUM(G10:G12)</f>
        <v>540523</v>
      </c>
      <c r="H13" s="115">
        <f t="shared" si="1"/>
        <v>98.3</v>
      </c>
      <c r="I13" s="116">
        <f>SUM(I10:I12)</f>
        <v>120609483</v>
      </c>
      <c r="J13" s="114">
        <f>SUM(J10:J12)</f>
        <v>120149306</v>
      </c>
      <c r="K13" s="115">
        <f t="shared" si="4"/>
        <v>99.6</v>
      </c>
      <c r="L13" s="116">
        <f>SUM(L10:L12)</f>
        <v>1016825</v>
      </c>
      <c r="M13" s="114">
        <f>SUM(M10:M12)</f>
        <v>470082</v>
      </c>
      <c r="N13" s="115">
        <f t="shared" si="5"/>
        <v>46.2</v>
      </c>
      <c r="O13" s="134">
        <f>SUM(O10:O12)</f>
        <v>121626308</v>
      </c>
      <c r="P13" s="135">
        <f>SUM(P10:P12)</f>
        <v>120619388</v>
      </c>
      <c r="Q13" s="136">
        <f t="shared" si="8"/>
        <v>99.2</v>
      </c>
      <c r="R13" s="27"/>
      <c r="S13" s="82"/>
      <c r="T13" s="82"/>
      <c r="U13" s="82"/>
      <c r="V13" s="82"/>
      <c r="W13" s="82"/>
      <c r="X13" s="82"/>
      <c r="Y13" s="82"/>
      <c r="Z13" s="82"/>
    </row>
    <row r="14" spans="1:26" s="80" customFormat="1" ht="20.149999999999999" customHeight="1" x14ac:dyDescent="0.55000000000000004">
      <c r="A14" s="121" t="s">
        <v>130</v>
      </c>
      <c r="B14" s="122" t="s">
        <v>82</v>
      </c>
      <c r="C14" s="126">
        <v>38422681</v>
      </c>
      <c r="D14" s="127">
        <v>38228060</v>
      </c>
      <c r="E14" s="128">
        <f t="shared" ref="E14:E15" si="10">IF(ISNUMBER(ROUND(D14/C14*100,1)),ROUND(D14/C14*100,1),"－")</f>
        <v>99.5</v>
      </c>
      <c r="F14" s="126">
        <v>12023</v>
      </c>
      <c r="G14" s="127">
        <v>10596</v>
      </c>
      <c r="H14" s="128">
        <f t="shared" ref="H14:H17" si="11">IF(ISNUMBER(ROUND(G14/F14*100,1)),ROUND(G14/F14*100,1),"－")</f>
        <v>88.1</v>
      </c>
      <c r="I14" s="126">
        <f t="shared" ref="I14:I15" si="12">C14+F14</f>
        <v>38434704</v>
      </c>
      <c r="J14" s="127">
        <f t="shared" ref="J14:J16" si="13">D14+G14</f>
        <v>38238656</v>
      </c>
      <c r="K14" s="128">
        <f t="shared" ref="K14:K17" si="14">IF(ISNUMBER(ROUND(J14/I14*100,1)),ROUND(J14/I14*100,1),"－")</f>
        <v>99.5</v>
      </c>
      <c r="L14" s="126">
        <v>425332</v>
      </c>
      <c r="M14" s="127">
        <v>202916</v>
      </c>
      <c r="N14" s="128">
        <f t="shared" ref="N14:N17" si="15">IF(ISNUMBER(ROUND(M14/L14*100,1)),ROUND(M14/L14*100,1),"－")</f>
        <v>47.7</v>
      </c>
      <c r="O14" s="126">
        <f t="shared" ref="O14" si="16">I14+L14</f>
        <v>38860036</v>
      </c>
      <c r="P14" s="127">
        <f t="shared" ref="P14:P16" si="17">J14+M14</f>
        <v>38441572</v>
      </c>
      <c r="Q14" s="139">
        <f t="shared" ref="Q14:Q17" si="18">IF(ISNUMBER(ROUND(P14/O14*100,1)),ROUND(P14/O14*100,1),"－")</f>
        <v>98.9</v>
      </c>
      <c r="R14" s="34"/>
    </row>
    <row r="15" spans="1:26" s="33" customFormat="1" ht="20.149999999999999" customHeight="1" x14ac:dyDescent="0.55000000000000004">
      <c r="A15" s="123"/>
      <c r="B15" s="103" t="s">
        <v>83</v>
      </c>
      <c r="C15" s="120">
        <v>59694481</v>
      </c>
      <c r="D15" s="118">
        <v>59392114</v>
      </c>
      <c r="E15" s="119">
        <f t="shared" si="10"/>
        <v>99.5</v>
      </c>
      <c r="F15" s="120">
        <v>26037</v>
      </c>
      <c r="G15" s="118">
        <v>22946</v>
      </c>
      <c r="H15" s="119">
        <f t="shared" si="11"/>
        <v>88.1</v>
      </c>
      <c r="I15" s="120">
        <f t="shared" si="12"/>
        <v>59720518</v>
      </c>
      <c r="J15" s="118">
        <f t="shared" si="13"/>
        <v>59415060</v>
      </c>
      <c r="K15" s="119">
        <f t="shared" si="14"/>
        <v>99.5</v>
      </c>
      <c r="L15" s="120">
        <v>660808</v>
      </c>
      <c r="M15" s="118">
        <v>315255</v>
      </c>
      <c r="N15" s="119">
        <f t="shared" si="15"/>
        <v>47.7</v>
      </c>
      <c r="O15" s="120">
        <f>I15+L15</f>
        <v>60381326</v>
      </c>
      <c r="P15" s="118">
        <f t="shared" si="17"/>
        <v>59730315</v>
      </c>
      <c r="Q15" s="137">
        <f t="shared" si="18"/>
        <v>98.9</v>
      </c>
      <c r="R15" s="26"/>
      <c r="S15" s="61"/>
      <c r="T15" s="61"/>
      <c r="U15" s="82"/>
      <c r="V15" s="61"/>
      <c r="W15" s="61"/>
      <c r="X15" s="82"/>
      <c r="Y15" s="61"/>
      <c r="Z15" s="61"/>
    </row>
    <row r="16" spans="1:26" s="33" customFormat="1" ht="20.149999999999999" customHeight="1" x14ac:dyDescent="0.55000000000000004">
      <c r="A16" s="123"/>
      <c r="B16" s="133" t="s">
        <v>84</v>
      </c>
      <c r="C16" s="112">
        <v>18211471</v>
      </c>
      <c r="D16" s="110">
        <v>18206084</v>
      </c>
      <c r="E16" s="111">
        <f>IF(ISNUMBER(ROUND(D16/C16*100,1)),ROUND(D16/C16*100,1),"－")</f>
        <v>100</v>
      </c>
      <c r="F16" s="112">
        <v>211113</v>
      </c>
      <c r="G16" s="110">
        <v>205690</v>
      </c>
      <c r="H16" s="111">
        <f t="shared" si="11"/>
        <v>97.4</v>
      </c>
      <c r="I16" s="112">
        <f>C16+F16</f>
        <v>18422584</v>
      </c>
      <c r="J16" s="110">
        <f t="shared" si="13"/>
        <v>18411774</v>
      </c>
      <c r="K16" s="111">
        <f t="shared" si="14"/>
        <v>99.9</v>
      </c>
      <c r="L16" s="112">
        <v>23725</v>
      </c>
      <c r="M16" s="110">
        <v>14787</v>
      </c>
      <c r="N16" s="111">
        <f t="shared" si="15"/>
        <v>62.3</v>
      </c>
      <c r="O16" s="112">
        <f t="shared" ref="O16" si="19">I16+L16</f>
        <v>18446309</v>
      </c>
      <c r="P16" s="110">
        <f t="shared" si="17"/>
        <v>18426561</v>
      </c>
      <c r="Q16" s="138">
        <f t="shared" si="18"/>
        <v>99.9</v>
      </c>
      <c r="R16" s="26"/>
      <c r="S16" s="61"/>
      <c r="T16" s="61"/>
      <c r="U16" s="82"/>
      <c r="V16" s="61"/>
      <c r="W16" s="61"/>
      <c r="X16" s="82"/>
      <c r="Y16" s="61"/>
      <c r="Z16" s="61"/>
    </row>
    <row r="17" spans="1:28" s="33" customFormat="1" ht="20.149999999999999" customHeight="1" x14ac:dyDescent="0.55000000000000004">
      <c r="A17" s="124"/>
      <c r="B17" s="104" t="s">
        <v>69</v>
      </c>
      <c r="C17" s="116">
        <f>SUM(C14:C16)</f>
        <v>116328633</v>
      </c>
      <c r="D17" s="114">
        <f>SUM(D14:D16)</f>
        <v>115826258</v>
      </c>
      <c r="E17" s="115">
        <f>IF(ISNUMBER(ROUND(D17/C17*100,1)),ROUND(D17/C17*100,1),"－")</f>
        <v>99.6</v>
      </c>
      <c r="F17" s="116">
        <f>SUM(F14:F16)</f>
        <v>249173</v>
      </c>
      <c r="G17" s="114">
        <f>SUM(G14:G16)</f>
        <v>239232</v>
      </c>
      <c r="H17" s="115">
        <f t="shared" si="11"/>
        <v>96</v>
      </c>
      <c r="I17" s="116">
        <f>SUM(I14:I16)</f>
        <v>116577806</v>
      </c>
      <c r="J17" s="114">
        <f>SUM(J14:J16)</f>
        <v>116065490</v>
      </c>
      <c r="K17" s="115">
        <f t="shared" si="14"/>
        <v>99.6</v>
      </c>
      <c r="L17" s="116">
        <f>SUM(L14:L16)</f>
        <v>1109865</v>
      </c>
      <c r="M17" s="114">
        <f>SUM(M14:M16)</f>
        <v>532958</v>
      </c>
      <c r="N17" s="115">
        <f t="shared" si="15"/>
        <v>48</v>
      </c>
      <c r="O17" s="134">
        <f>SUM(O14:O16)</f>
        <v>117687671</v>
      </c>
      <c r="P17" s="135">
        <f>SUM(P14:P16)</f>
        <v>116598448</v>
      </c>
      <c r="Q17" s="136">
        <f t="shared" si="18"/>
        <v>99.1</v>
      </c>
      <c r="R17" s="27"/>
      <c r="S17" s="82"/>
      <c r="T17" s="82"/>
      <c r="U17" s="82"/>
      <c r="V17" s="82"/>
      <c r="W17" s="82"/>
      <c r="X17" s="82"/>
      <c r="Y17" s="82"/>
      <c r="Z17" s="82"/>
    </row>
    <row r="18" spans="1:28" s="80" customFormat="1" ht="20.149999999999999" customHeight="1" x14ac:dyDescent="0.55000000000000004">
      <c r="A18" s="121" t="s">
        <v>122</v>
      </c>
      <c r="B18" s="122" t="s">
        <v>82</v>
      </c>
      <c r="C18" s="126">
        <v>37406247</v>
      </c>
      <c r="D18" s="127">
        <v>37214975</v>
      </c>
      <c r="E18" s="128">
        <f t="shared" ref="E18:E19" si="20">IF(ISNUMBER(ROUND(D18/C18*100,1)),ROUND(D18/C18*100,1),"－")</f>
        <v>99.5</v>
      </c>
      <c r="F18" s="126">
        <v>20056</v>
      </c>
      <c r="G18" s="127">
        <v>17714</v>
      </c>
      <c r="H18" s="128">
        <f t="shared" ref="H18:H21" si="21">IF(ISNUMBER(ROUND(G18/F18*100,1)),ROUND(G18/F18*100,1),"－")</f>
        <v>88.3</v>
      </c>
      <c r="I18" s="126">
        <f t="shared" ref="I18:I19" si="22">C18+F18</f>
        <v>37426303</v>
      </c>
      <c r="J18" s="127">
        <f t="shared" ref="J18:J20" si="23">D18+G18</f>
        <v>37232689</v>
      </c>
      <c r="K18" s="128">
        <f t="shared" ref="K18:K21" si="24">IF(ISNUMBER(ROUND(J18/I18*100,1)),ROUND(J18/I18*100,1),"－")</f>
        <v>99.5</v>
      </c>
      <c r="L18" s="126">
        <v>975022</v>
      </c>
      <c r="M18" s="127">
        <v>705871</v>
      </c>
      <c r="N18" s="128">
        <f t="shared" ref="N18:N21" si="25">IF(ISNUMBER(ROUND(M18/L18*100,1)),ROUND(M18/L18*100,1),"－")</f>
        <v>72.400000000000006</v>
      </c>
      <c r="O18" s="126">
        <f t="shared" ref="O18" si="26">I18+L18</f>
        <v>38401325</v>
      </c>
      <c r="P18" s="127">
        <f t="shared" ref="P18:P20" si="27">J18+M18</f>
        <v>37938560</v>
      </c>
      <c r="Q18" s="139">
        <f t="shared" ref="Q18:Q21" si="28">IF(ISNUMBER(ROUND(P18/O18*100,1)),ROUND(P18/O18*100,1),"－")</f>
        <v>98.8</v>
      </c>
      <c r="R18" s="34"/>
    </row>
    <row r="19" spans="1:28" s="33" customFormat="1" ht="20.149999999999999" customHeight="1" x14ac:dyDescent="0.55000000000000004">
      <c r="A19" s="123"/>
      <c r="B19" s="103" t="s">
        <v>83</v>
      </c>
      <c r="C19" s="120">
        <v>55992622</v>
      </c>
      <c r="D19" s="118">
        <v>55706311</v>
      </c>
      <c r="E19" s="119">
        <f t="shared" si="20"/>
        <v>99.5</v>
      </c>
      <c r="F19" s="120">
        <v>43634</v>
      </c>
      <c r="G19" s="118">
        <v>38539</v>
      </c>
      <c r="H19" s="119">
        <f t="shared" si="21"/>
        <v>88.3</v>
      </c>
      <c r="I19" s="120">
        <f t="shared" si="22"/>
        <v>56036256</v>
      </c>
      <c r="J19" s="118">
        <f t="shared" si="23"/>
        <v>55744850</v>
      </c>
      <c r="K19" s="119">
        <f t="shared" si="24"/>
        <v>99.5</v>
      </c>
      <c r="L19" s="120">
        <v>1459489</v>
      </c>
      <c r="M19" s="118">
        <v>1056603</v>
      </c>
      <c r="N19" s="119">
        <f t="shared" si="25"/>
        <v>72.400000000000006</v>
      </c>
      <c r="O19" s="120">
        <f>I19+L19</f>
        <v>57495745</v>
      </c>
      <c r="P19" s="118">
        <f t="shared" si="27"/>
        <v>56801453</v>
      </c>
      <c r="Q19" s="137">
        <f t="shared" si="28"/>
        <v>98.8</v>
      </c>
      <c r="R19" s="26"/>
      <c r="S19" s="61"/>
      <c r="T19" s="61"/>
      <c r="U19" s="82"/>
      <c r="V19" s="61"/>
      <c r="W19" s="61"/>
      <c r="X19" s="82"/>
      <c r="Y19" s="61"/>
      <c r="Z19" s="61"/>
    </row>
    <row r="20" spans="1:28" s="33" customFormat="1" ht="20.149999999999999" customHeight="1" x14ac:dyDescent="0.55000000000000004">
      <c r="A20" s="123"/>
      <c r="B20" s="133" t="s">
        <v>84</v>
      </c>
      <c r="C20" s="112">
        <v>16844210</v>
      </c>
      <c r="D20" s="110">
        <v>16840363</v>
      </c>
      <c r="E20" s="111">
        <f>IF(ISNUMBER(ROUND(D20/C20*100,1)),ROUND(D20/C20*100,1),"－")</f>
        <v>100</v>
      </c>
      <c r="F20" s="112">
        <v>210429</v>
      </c>
      <c r="G20" s="110">
        <v>207466</v>
      </c>
      <c r="H20" s="111">
        <f t="shared" si="21"/>
        <v>98.6</v>
      </c>
      <c r="I20" s="112">
        <f>C20+F20</f>
        <v>17054639</v>
      </c>
      <c r="J20" s="110">
        <f t="shared" si="23"/>
        <v>17047829</v>
      </c>
      <c r="K20" s="111">
        <f t="shared" si="24"/>
        <v>100</v>
      </c>
      <c r="L20" s="112">
        <v>530659</v>
      </c>
      <c r="M20" s="110">
        <v>510449</v>
      </c>
      <c r="N20" s="111">
        <f t="shared" si="25"/>
        <v>96.2</v>
      </c>
      <c r="O20" s="112">
        <f t="shared" ref="O20" si="29">I20+L20</f>
        <v>17585298</v>
      </c>
      <c r="P20" s="110">
        <f t="shared" si="27"/>
        <v>17558278</v>
      </c>
      <c r="Q20" s="138">
        <f t="shared" si="28"/>
        <v>99.8</v>
      </c>
      <c r="R20" s="26"/>
      <c r="S20" s="61"/>
      <c r="T20" s="61"/>
      <c r="U20" s="82"/>
      <c r="V20" s="61"/>
      <c r="W20" s="61"/>
      <c r="X20" s="82"/>
      <c r="Y20" s="61"/>
      <c r="Z20" s="61"/>
    </row>
    <row r="21" spans="1:28" s="33" customFormat="1" ht="20.149999999999999" customHeight="1" x14ac:dyDescent="0.55000000000000004">
      <c r="A21" s="124"/>
      <c r="B21" s="104" t="s">
        <v>69</v>
      </c>
      <c r="C21" s="116">
        <f>SUM(C18:C20)</f>
        <v>110243079</v>
      </c>
      <c r="D21" s="114">
        <f>SUM(D18:D20)</f>
        <v>109761649</v>
      </c>
      <c r="E21" s="115">
        <f>IF(ISNUMBER(ROUND(D21/C21*100,1)),ROUND(D21/C21*100,1),"－")</f>
        <v>99.6</v>
      </c>
      <c r="F21" s="116">
        <f>SUM(F18:F20)</f>
        <v>274119</v>
      </c>
      <c r="G21" s="114">
        <f>SUM(G18:G20)</f>
        <v>263719</v>
      </c>
      <c r="H21" s="115">
        <f t="shared" si="21"/>
        <v>96.2</v>
      </c>
      <c r="I21" s="116">
        <f>SUM(I18:I20)</f>
        <v>110517198</v>
      </c>
      <c r="J21" s="114">
        <f>SUM(J18:J20)</f>
        <v>110025368</v>
      </c>
      <c r="K21" s="115">
        <f t="shared" si="24"/>
        <v>99.6</v>
      </c>
      <c r="L21" s="116">
        <f>SUM(L18:L20)</f>
        <v>2965170</v>
      </c>
      <c r="M21" s="114">
        <f>SUM(M18:M20)</f>
        <v>2272923</v>
      </c>
      <c r="N21" s="115">
        <f t="shared" si="25"/>
        <v>76.7</v>
      </c>
      <c r="O21" s="134">
        <f>SUM(O18:O20)</f>
        <v>113482368</v>
      </c>
      <c r="P21" s="135">
        <f>SUM(P18:P20)</f>
        <v>112298291</v>
      </c>
      <c r="Q21" s="136">
        <f t="shared" si="28"/>
        <v>99</v>
      </c>
      <c r="R21" s="27"/>
      <c r="S21" s="82"/>
      <c r="T21" s="82"/>
      <c r="U21" s="82"/>
      <c r="V21" s="82"/>
      <c r="W21" s="82"/>
      <c r="X21" s="82"/>
      <c r="Y21" s="82"/>
      <c r="Z21" s="82"/>
    </row>
    <row r="22" spans="1:28" s="33" customFormat="1" ht="20.149999999999999" customHeight="1" x14ac:dyDescent="0.55000000000000004">
      <c r="A22" s="121" t="s">
        <v>71</v>
      </c>
      <c r="B22" s="122" t="s">
        <v>82</v>
      </c>
      <c r="C22" s="126">
        <v>37685978</v>
      </c>
      <c r="D22" s="127">
        <v>36964803</v>
      </c>
      <c r="E22" s="128">
        <f t="shared" ref="E22:E41" si="30">IF(ISNUMBER(ROUND(D22/C22*100,1)),ROUND(D22/C22*100,1),"－")</f>
        <v>98.1</v>
      </c>
      <c r="F22" s="126">
        <v>9087</v>
      </c>
      <c r="G22" s="127">
        <v>6340</v>
      </c>
      <c r="H22" s="128">
        <f t="shared" ref="H22:H41" si="31">IF(ISNUMBER(ROUND(G22/F22*100,1)),ROUND(G22/F22*100,1),"－")</f>
        <v>69.8</v>
      </c>
      <c r="I22" s="126">
        <f t="shared" ref="I22:J24" si="32">C22+F22</f>
        <v>37695065</v>
      </c>
      <c r="J22" s="127">
        <f t="shared" si="32"/>
        <v>36971143</v>
      </c>
      <c r="K22" s="128">
        <f t="shared" ref="K22:K41" si="33">IF(ISNUMBER(ROUND(J22/I22*100,1)),ROUND(J22/I22*100,1),"－")</f>
        <v>98.1</v>
      </c>
      <c r="L22" s="126">
        <v>547524</v>
      </c>
      <c r="M22" s="127">
        <v>245922</v>
      </c>
      <c r="N22" s="139">
        <f t="shared" ref="N22:N41" si="34">IF(ISNUMBER(ROUND(M22/L22*100,1)),ROUND(M22/L22*100,1),"－")</f>
        <v>44.9</v>
      </c>
      <c r="O22" s="126">
        <f t="shared" ref="O22:P24" si="35">I22+L22</f>
        <v>38242589</v>
      </c>
      <c r="P22" s="127">
        <f t="shared" si="35"/>
        <v>37217065</v>
      </c>
      <c r="Q22" s="139">
        <f t="shared" ref="Q22:Q41" si="36">IF(ISNUMBER(ROUND(P22/O22*100,1)),ROUND(P22/O22*100,1),"－")</f>
        <v>97.3</v>
      </c>
      <c r="R22" s="27"/>
      <c r="S22" s="61"/>
      <c r="T22" s="61"/>
      <c r="U22" s="61"/>
      <c r="V22" s="61"/>
      <c r="W22" s="61"/>
      <c r="X22" s="61"/>
      <c r="Y22" s="61"/>
      <c r="Z22" s="61"/>
      <c r="AA22" s="48"/>
      <c r="AB22" s="48"/>
    </row>
    <row r="23" spans="1:28" s="33" customFormat="1" ht="20.149999999999999" customHeight="1" x14ac:dyDescent="0.55000000000000004">
      <c r="A23" s="123"/>
      <c r="B23" s="103" t="s">
        <v>83</v>
      </c>
      <c r="C23" s="120">
        <v>58722253</v>
      </c>
      <c r="D23" s="118">
        <v>57598521</v>
      </c>
      <c r="E23" s="119">
        <f t="shared" si="30"/>
        <v>98.1</v>
      </c>
      <c r="F23" s="120">
        <v>20388</v>
      </c>
      <c r="G23" s="118">
        <v>14224</v>
      </c>
      <c r="H23" s="119">
        <f t="shared" si="31"/>
        <v>69.8</v>
      </c>
      <c r="I23" s="120">
        <f t="shared" si="32"/>
        <v>58742641</v>
      </c>
      <c r="J23" s="118">
        <f t="shared" si="32"/>
        <v>57612745</v>
      </c>
      <c r="K23" s="119">
        <f t="shared" si="33"/>
        <v>98.1</v>
      </c>
      <c r="L23" s="120">
        <v>853152</v>
      </c>
      <c r="M23" s="118">
        <v>383196</v>
      </c>
      <c r="N23" s="137">
        <f t="shared" si="34"/>
        <v>44.9</v>
      </c>
      <c r="O23" s="120">
        <f>I23+L23</f>
        <v>59595793</v>
      </c>
      <c r="P23" s="118">
        <f t="shared" si="35"/>
        <v>57995941</v>
      </c>
      <c r="Q23" s="137">
        <f t="shared" si="36"/>
        <v>97.3</v>
      </c>
      <c r="R23" s="27"/>
      <c r="S23" s="49"/>
      <c r="T23" s="49"/>
      <c r="U23" s="86"/>
      <c r="V23" s="49"/>
      <c r="W23" s="49"/>
      <c r="X23" s="86"/>
      <c r="Y23" s="49"/>
      <c r="Z23" s="49"/>
      <c r="AA23" s="49"/>
      <c r="AB23" s="49"/>
    </row>
    <row r="24" spans="1:28" s="33" customFormat="1" ht="20.149999999999999" customHeight="1" x14ac:dyDescent="0.55000000000000004">
      <c r="A24" s="123"/>
      <c r="B24" s="133" t="s">
        <v>84</v>
      </c>
      <c r="C24" s="112">
        <v>17634143</v>
      </c>
      <c r="D24" s="110">
        <v>17110686</v>
      </c>
      <c r="E24" s="111">
        <f t="shared" si="30"/>
        <v>97</v>
      </c>
      <c r="F24" s="112">
        <v>156592</v>
      </c>
      <c r="G24" s="110">
        <v>153559</v>
      </c>
      <c r="H24" s="111">
        <f t="shared" si="31"/>
        <v>98.1</v>
      </c>
      <c r="I24" s="112">
        <f t="shared" si="32"/>
        <v>17790735</v>
      </c>
      <c r="J24" s="110">
        <f t="shared" si="32"/>
        <v>17264245</v>
      </c>
      <c r="K24" s="111">
        <f t="shared" si="33"/>
        <v>97</v>
      </c>
      <c r="L24" s="112">
        <v>13223</v>
      </c>
      <c r="M24" s="110">
        <v>7064</v>
      </c>
      <c r="N24" s="138">
        <f t="shared" si="34"/>
        <v>53.4</v>
      </c>
      <c r="O24" s="112">
        <f t="shared" si="35"/>
        <v>17803958</v>
      </c>
      <c r="P24" s="110">
        <f t="shared" si="35"/>
        <v>17271309</v>
      </c>
      <c r="Q24" s="138">
        <f t="shared" si="36"/>
        <v>97</v>
      </c>
      <c r="R24" s="27"/>
      <c r="S24" s="49"/>
      <c r="T24" s="49"/>
      <c r="U24" s="86"/>
      <c r="V24" s="49"/>
      <c r="W24" s="49"/>
      <c r="X24" s="86"/>
      <c r="Y24" s="49"/>
      <c r="Z24" s="49"/>
      <c r="AA24" s="49"/>
      <c r="AB24" s="49"/>
    </row>
    <row r="25" spans="1:28" s="33" customFormat="1" ht="20.149999999999999" customHeight="1" x14ac:dyDescent="0.55000000000000004">
      <c r="A25" s="124"/>
      <c r="B25" s="104" t="s">
        <v>69</v>
      </c>
      <c r="C25" s="134">
        <f>SUM(C22:C24)</f>
        <v>114042374</v>
      </c>
      <c r="D25" s="135">
        <f>SUM(D22:D24)</f>
        <v>111674010</v>
      </c>
      <c r="E25" s="136">
        <f t="shared" si="30"/>
        <v>97.9</v>
      </c>
      <c r="F25" s="134">
        <f>SUM(F22:F24)</f>
        <v>186067</v>
      </c>
      <c r="G25" s="135">
        <f>SUM(G22:G24)</f>
        <v>174123</v>
      </c>
      <c r="H25" s="136">
        <f t="shared" si="31"/>
        <v>93.6</v>
      </c>
      <c r="I25" s="134">
        <f>SUM(I22:I24)</f>
        <v>114228441</v>
      </c>
      <c r="J25" s="135">
        <f>SUM(J22:J24)</f>
        <v>111848133</v>
      </c>
      <c r="K25" s="115">
        <f t="shared" si="33"/>
        <v>97.9</v>
      </c>
      <c r="L25" s="134">
        <f>SUM(L22:L24)</f>
        <v>1413899</v>
      </c>
      <c r="M25" s="135">
        <f>SUM(M22:M24)</f>
        <v>636182</v>
      </c>
      <c r="N25" s="136">
        <f t="shared" si="34"/>
        <v>45</v>
      </c>
      <c r="O25" s="134">
        <f>SUM(O22:O24)</f>
        <v>115642340</v>
      </c>
      <c r="P25" s="135">
        <f>SUM(P22:P24)</f>
        <v>112484315</v>
      </c>
      <c r="Q25" s="136">
        <f t="shared" si="36"/>
        <v>97.3</v>
      </c>
      <c r="R25" s="27"/>
      <c r="S25" s="49"/>
      <c r="T25" s="49"/>
      <c r="U25" s="86"/>
      <c r="V25" s="49"/>
      <c r="W25" s="49"/>
      <c r="X25" s="86"/>
      <c r="Y25" s="49"/>
      <c r="Z25" s="49"/>
      <c r="AA25" s="49"/>
      <c r="AB25" s="49"/>
    </row>
    <row r="26" spans="1:28" s="33" customFormat="1" ht="20.149999999999999" customHeight="1" x14ac:dyDescent="0.55000000000000004">
      <c r="A26" s="121" t="s">
        <v>15</v>
      </c>
      <c r="B26" s="125" t="s">
        <v>86</v>
      </c>
      <c r="C26" s="120">
        <v>37551315</v>
      </c>
      <c r="D26" s="118">
        <v>37286437</v>
      </c>
      <c r="E26" s="128">
        <f t="shared" si="30"/>
        <v>99.3</v>
      </c>
      <c r="F26" s="120">
        <v>13186</v>
      </c>
      <c r="G26" s="118">
        <v>10023</v>
      </c>
      <c r="H26" s="128">
        <f t="shared" si="31"/>
        <v>76</v>
      </c>
      <c r="I26" s="126">
        <f t="shared" ref="I26:I28" si="37">C26+F26</f>
        <v>37564501</v>
      </c>
      <c r="J26" s="127">
        <f t="shared" ref="J26:J28" si="38">D26+G26</f>
        <v>37296460</v>
      </c>
      <c r="K26" s="128">
        <f t="shared" si="33"/>
        <v>99.3</v>
      </c>
      <c r="L26" s="120">
        <v>541212</v>
      </c>
      <c r="M26" s="118">
        <v>212529</v>
      </c>
      <c r="N26" s="139">
        <f t="shared" si="34"/>
        <v>39.299999999999997</v>
      </c>
      <c r="O26" s="126">
        <f t="shared" ref="O26" si="39">I26+L26</f>
        <v>38105713</v>
      </c>
      <c r="P26" s="127">
        <f t="shared" ref="P26:P28" si="40">J26+M26</f>
        <v>37508989</v>
      </c>
      <c r="Q26" s="139">
        <f t="shared" si="36"/>
        <v>98.4</v>
      </c>
      <c r="R26" s="26"/>
      <c r="S26" s="49"/>
      <c r="T26" s="49"/>
      <c r="U26" s="86"/>
      <c r="V26" s="49"/>
      <c r="W26" s="49"/>
      <c r="X26" s="86"/>
      <c r="Y26" s="49"/>
      <c r="Z26" s="49"/>
    </row>
    <row r="27" spans="1:28" s="33" customFormat="1" ht="20.149999999999999" customHeight="1" x14ac:dyDescent="0.55000000000000004">
      <c r="A27" s="123"/>
      <c r="B27" s="103" t="s">
        <v>85</v>
      </c>
      <c r="C27" s="120">
        <v>57515305</v>
      </c>
      <c r="D27" s="118">
        <v>57109606</v>
      </c>
      <c r="E27" s="119">
        <f t="shared" si="30"/>
        <v>99.3</v>
      </c>
      <c r="F27" s="120">
        <v>15890</v>
      </c>
      <c r="G27" s="118">
        <v>12079</v>
      </c>
      <c r="H27" s="119">
        <f t="shared" si="31"/>
        <v>76</v>
      </c>
      <c r="I27" s="120">
        <f t="shared" si="37"/>
        <v>57531195</v>
      </c>
      <c r="J27" s="118">
        <f t="shared" si="38"/>
        <v>57121685</v>
      </c>
      <c r="K27" s="119">
        <f t="shared" si="33"/>
        <v>99.3</v>
      </c>
      <c r="L27" s="120">
        <v>828944</v>
      </c>
      <c r="M27" s="118">
        <v>325519</v>
      </c>
      <c r="N27" s="137">
        <f t="shared" si="34"/>
        <v>39.299999999999997</v>
      </c>
      <c r="O27" s="120">
        <f>I27+L27</f>
        <v>58360139</v>
      </c>
      <c r="P27" s="118">
        <f t="shared" si="40"/>
        <v>57447204</v>
      </c>
      <c r="Q27" s="137">
        <f t="shared" si="36"/>
        <v>98.4</v>
      </c>
      <c r="R27" s="27"/>
      <c r="S27" s="49"/>
      <c r="T27" s="49"/>
      <c r="U27" s="86"/>
      <c r="V27" s="49"/>
      <c r="W27" s="49"/>
      <c r="X27" s="86"/>
      <c r="Y27" s="49"/>
      <c r="Z27" s="49"/>
    </row>
    <row r="28" spans="1:28" s="33" customFormat="1" ht="20.149999999999999" customHeight="1" x14ac:dyDescent="0.55000000000000004">
      <c r="A28" s="123"/>
      <c r="B28" s="133" t="s">
        <v>84</v>
      </c>
      <c r="C28" s="112">
        <v>17283416</v>
      </c>
      <c r="D28" s="110">
        <v>17275560</v>
      </c>
      <c r="E28" s="111">
        <f t="shared" si="30"/>
        <v>100</v>
      </c>
      <c r="F28" s="112">
        <v>252566</v>
      </c>
      <c r="G28" s="110">
        <v>251617</v>
      </c>
      <c r="H28" s="111">
        <f t="shared" si="31"/>
        <v>99.6</v>
      </c>
      <c r="I28" s="112">
        <f t="shared" si="37"/>
        <v>17535982</v>
      </c>
      <c r="J28" s="110">
        <f t="shared" si="38"/>
        <v>17527177</v>
      </c>
      <c r="K28" s="111">
        <f t="shared" si="33"/>
        <v>99.9</v>
      </c>
      <c r="L28" s="112">
        <v>10413</v>
      </c>
      <c r="M28" s="110">
        <v>4338</v>
      </c>
      <c r="N28" s="138">
        <f t="shared" si="34"/>
        <v>41.7</v>
      </c>
      <c r="O28" s="112">
        <f t="shared" ref="O28" si="41">I28+L28</f>
        <v>17546395</v>
      </c>
      <c r="P28" s="110">
        <f t="shared" si="40"/>
        <v>17531515</v>
      </c>
      <c r="Q28" s="138">
        <f t="shared" si="36"/>
        <v>99.9</v>
      </c>
      <c r="R28" s="27"/>
      <c r="S28" s="49"/>
      <c r="T28" s="49"/>
      <c r="U28" s="86"/>
      <c r="V28" s="49"/>
      <c r="W28" s="49"/>
      <c r="X28" s="86"/>
      <c r="Y28" s="49"/>
      <c r="Z28" s="49"/>
    </row>
    <row r="29" spans="1:28" s="33" customFormat="1" ht="20.149999999999999" customHeight="1" x14ac:dyDescent="0.55000000000000004">
      <c r="A29" s="124"/>
      <c r="B29" s="104" t="s">
        <v>70</v>
      </c>
      <c r="C29" s="134">
        <f>SUM(C26:C28)</f>
        <v>112350036</v>
      </c>
      <c r="D29" s="135">
        <f>SUM(D26:D28)</f>
        <v>111671603</v>
      </c>
      <c r="E29" s="136">
        <f t="shared" si="30"/>
        <v>99.4</v>
      </c>
      <c r="F29" s="134">
        <f>SUM(F26:F28)</f>
        <v>281642</v>
      </c>
      <c r="G29" s="135">
        <f>SUM(G26:G28)</f>
        <v>273719</v>
      </c>
      <c r="H29" s="136">
        <f t="shared" si="31"/>
        <v>97.2</v>
      </c>
      <c r="I29" s="134">
        <f>SUM(I26:I28)</f>
        <v>112631678</v>
      </c>
      <c r="J29" s="135">
        <f>SUM(J26:J28)</f>
        <v>111945322</v>
      </c>
      <c r="K29" s="115">
        <f t="shared" si="33"/>
        <v>99.4</v>
      </c>
      <c r="L29" s="134">
        <f>SUM(L26:L28)</f>
        <v>1380569</v>
      </c>
      <c r="M29" s="135">
        <f>SUM(M26:M28)</f>
        <v>542386</v>
      </c>
      <c r="N29" s="136">
        <f t="shared" si="34"/>
        <v>39.299999999999997</v>
      </c>
      <c r="O29" s="134">
        <f>SUM(O26:O28)</f>
        <v>114012247</v>
      </c>
      <c r="P29" s="135">
        <f>SUM(P26:P28)</f>
        <v>112487708</v>
      </c>
      <c r="Q29" s="136">
        <f t="shared" si="36"/>
        <v>98.7</v>
      </c>
      <c r="R29" s="27"/>
      <c r="S29" s="49"/>
      <c r="T29" s="49"/>
      <c r="U29" s="86"/>
      <c r="V29" s="49"/>
      <c r="W29" s="49"/>
      <c r="X29" s="86"/>
      <c r="Y29" s="49"/>
      <c r="Z29" s="49"/>
    </row>
    <row r="30" spans="1:28" s="33" customFormat="1" ht="20.149999999999999" customHeight="1" x14ac:dyDescent="0.55000000000000004">
      <c r="A30" s="121" t="s">
        <v>72</v>
      </c>
      <c r="B30" s="125" t="s">
        <v>86</v>
      </c>
      <c r="C30" s="120">
        <v>37312599</v>
      </c>
      <c r="D30" s="118">
        <v>37094105</v>
      </c>
      <c r="E30" s="128">
        <f t="shared" si="30"/>
        <v>99.4</v>
      </c>
      <c r="F30" s="120">
        <v>30927</v>
      </c>
      <c r="G30" s="118">
        <v>24042</v>
      </c>
      <c r="H30" s="128">
        <f t="shared" si="31"/>
        <v>77.7</v>
      </c>
      <c r="I30" s="126">
        <f t="shared" ref="I30:I32" si="42">C30+F30</f>
        <v>37343526</v>
      </c>
      <c r="J30" s="127">
        <f t="shared" ref="J30:J32" si="43">D30+G30</f>
        <v>37118147</v>
      </c>
      <c r="K30" s="128">
        <f t="shared" si="33"/>
        <v>99.4</v>
      </c>
      <c r="L30" s="120">
        <v>663412</v>
      </c>
      <c r="M30" s="118">
        <v>263352</v>
      </c>
      <c r="N30" s="139">
        <f t="shared" si="34"/>
        <v>39.700000000000003</v>
      </c>
      <c r="O30" s="126">
        <f t="shared" ref="O30" si="44">I30+L30</f>
        <v>38006938</v>
      </c>
      <c r="P30" s="127">
        <f t="shared" ref="P30:P32" si="45">J30+M30</f>
        <v>37381499</v>
      </c>
      <c r="Q30" s="139">
        <f t="shared" si="36"/>
        <v>98.4</v>
      </c>
      <c r="R30" s="27"/>
      <c r="S30" s="49"/>
      <c r="T30" s="49"/>
      <c r="U30" s="86"/>
      <c r="V30" s="49"/>
      <c r="W30" s="49"/>
      <c r="X30" s="86"/>
      <c r="Y30" s="49"/>
      <c r="Z30" s="49"/>
    </row>
    <row r="31" spans="1:28" s="33" customFormat="1" ht="20.149999999999999" customHeight="1" x14ac:dyDescent="0.55000000000000004">
      <c r="A31" s="123"/>
      <c r="B31" s="103" t="s">
        <v>85</v>
      </c>
      <c r="C31" s="120">
        <v>56179256</v>
      </c>
      <c r="D31" s="118">
        <v>55850283</v>
      </c>
      <c r="E31" s="119">
        <f t="shared" si="30"/>
        <v>99.4</v>
      </c>
      <c r="F31" s="120">
        <v>20825</v>
      </c>
      <c r="G31" s="118">
        <v>16189</v>
      </c>
      <c r="H31" s="119">
        <f t="shared" si="31"/>
        <v>77.7</v>
      </c>
      <c r="I31" s="120">
        <f t="shared" si="42"/>
        <v>56200081</v>
      </c>
      <c r="J31" s="118">
        <f t="shared" si="43"/>
        <v>55866472</v>
      </c>
      <c r="K31" s="119">
        <f t="shared" si="33"/>
        <v>99.4</v>
      </c>
      <c r="L31" s="120">
        <v>998857</v>
      </c>
      <c r="M31" s="118">
        <v>396513</v>
      </c>
      <c r="N31" s="137">
        <f t="shared" si="34"/>
        <v>39.700000000000003</v>
      </c>
      <c r="O31" s="120">
        <f>I31+L31</f>
        <v>57198938</v>
      </c>
      <c r="P31" s="118">
        <f t="shared" si="45"/>
        <v>56262985</v>
      </c>
      <c r="Q31" s="137">
        <f t="shared" si="36"/>
        <v>98.4</v>
      </c>
      <c r="R31" s="27"/>
      <c r="S31" s="49"/>
      <c r="T31" s="49"/>
      <c r="U31" s="86"/>
      <c r="V31" s="49"/>
      <c r="W31" s="49"/>
      <c r="X31" s="86"/>
      <c r="Y31" s="49"/>
      <c r="Z31" s="49"/>
    </row>
    <row r="32" spans="1:28" s="33" customFormat="1" ht="20.149999999999999" customHeight="1" x14ac:dyDescent="0.55000000000000004">
      <c r="A32" s="123"/>
      <c r="B32" s="133" t="s">
        <v>84</v>
      </c>
      <c r="C32" s="112">
        <v>16832289</v>
      </c>
      <c r="D32" s="110">
        <v>16827792</v>
      </c>
      <c r="E32" s="111">
        <f t="shared" si="30"/>
        <v>100</v>
      </c>
      <c r="F32" s="112">
        <v>263484</v>
      </c>
      <c r="G32" s="110">
        <v>262843</v>
      </c>
      <c r="H32" s="111">
        <f t="shared" si="31"/>
        <v>99.8</v>
      </c>
      <c r="I32" s="112">
        <f t="shared" si="42"/>
        <v>17095773</v>
      </c>
      <c r="J32" s="110">
        <f t="shared" si="43"/>
        <v>17090635</v>
      </c>
      <c r="K32" s="111">
        <f t="shared" si="33"/>
        <v>100</v>
      </c>
      <c r="L32" s="112">
        <v>13665</v>
      </c>
      <c r="M32" s="110">
        <v>5359</v>
      </c>
      <c r="N32" s="138">
        <f t="shared" si="34"/>
        <v>39.200000000000003</v>
      </c>
      <c r="O32" s="112">
        <f t="shared" ref="O32" si="46">I32+L32</f>
        <v>17109438</v>
      </c>
      <c r="P32" s="110">
        <f t="shared" si="45"/>
        <v>17095994</v>
      </c>
      <c r="Q32" s="138">
        <f t="shared" si="36"/>
        <v>99.9</v>
      </c>
      <c r="R32" s="27"/>
      <c r="S32" s="49"/>
      <c r="T32" s="49"/>
      <c r="U32" s="86"/>
      <c r="V32" s="49"/>
      <c r="W32" s="49"/>
      <c r="X32" s="86"/>
      <c r="Y32" s="49"/>
      <c r="Z32" s="49"/>
    </row>
    <row r="33" spans="1:26" s="33" customFormat="1" ht="20.149999999999999" customHeight="1" x14ac:dyDescent="0.55000000000000004">
      <c r="A33" s="124"/>
      <c r="B33" s="104" t="s">
        <v>70</v>
      </c>
      <c r="C33" s="134">
        <f>SUM(C30:C32)</f>
        <v>110324144</v>
      </c>
      <c r="D33" s="135">
        <f>SUM(D30:D32)</f>
        <v>109772180</v>
      </c>
      <c r="E33" s="136">
        <f t="shared" si="30"/>
        <v>99.5</v>
      </c>
      <c r="F33" s="134">
        <f>SUM(F30:F32)</f>
        <v>315236</v>
      </c>
      <c r="G33" s="135">
        <f>SUM(G30:G32)</f>
        <v>303074</v>
      </c>
      <c r="H33" s="136">
        <f t="shared" si="31"/>
        <v>96.1</v>
      </c>
      <c r="I33" s="134">
        <f>SUM(I30:I32)</f>
        <v>110639380</v>
      </c>
      <c r="J33" s="135">
        <f>SUM(J30:J32)</f>
        <v>110075254</v>
      </c>
      <c r="K33" s="115">
        <f t="shared" si="33"/>
        <v>99.5</v>
      </c>
      <c r="L33" s="134">
        <f>SUM(L30:L32)</f>
        <v>1675934</v>
      </c>
      <c r="M33" s="135">
        <f>SUM(M30:M32)</f>
        <v>665224</v>
      </c>
      <c r="N33" s="136">
        <f t="shared" si="34"/>
        <v>39.700000000000003</v>
      </c>
      <c r="O33" s="134">
        <f>SUM(O30:O32)</f>
        <v>112315314</v>
      </c>
      <c r="P33" s="135">
        <f>SUM(P30:P32)</f>
        <v>110740478</v>
      </c>
      <c r="Q33" s="136">
        <f t="shared" si="36"/>
        <v>98.6</v>
      </c>
      <c r="R33" s="26"/>
      <c r="S33" s="49"/>
      <c r="T33" s="49"/>
      <c r="U33" s="48"/>
      <c r="V33" s="49"/>
      <c r="W33" s="49"/>
      <c r="X33" s="48"/>
      <c r="Y33" s="49"/>
      <c r="Z33" s="49"/>
    </row>
    <row r="34" spans="1:26" s="33" customFormat="1" ht="20.149999999999999" customHeight="1" x14ac:dyDescent="0.55000000000000004">
      <c r="A34" s="121" t="s">
        <v>32</v>
      </c>
      <c r="B34" s="125" t="s">
        <v>86</v>
      </c>
      <c r="C34" s="120">
        <v>36968701</v>
      </c>
      <c r="D34" s="118">
        <v>36729795</v>
      </c>
      <c r="E34" s="128">
        <f t="shared" si="30"/>
        <v>99.4</v>
      </c>
      <c r="F34" s="120">
        <v>17115</v>
      </c>
      <c r="G34" s="118">
        <v>13811</v>
      </c>
      <c r="H34" s="128">
        <f t="shared" si="31"/>
        <v>80.7</v>
      </c>
      <c r="I34" s="126">
        <f t="shared" ref="I34:I36" si="47">C34+F34</f>
        <v>36985816</v>
      </c>
      <c r="J34" s="127">
        <f t="shared" ref="J34:J36" si="48">D34+G34</f>
        <v>36743606</v>
      </c>
      <c r="K34" s="128">
        <f t="shared" si="33"/>
        <v>99.3</v>
      </c>
      <c r="L34" s="120">
        <v>755142</v>
      </c>
      <c r="M34" s="118">
        <v>283310</v>
      </c>
      <c r="N34" s="139">
        <f t="shared" si="34"/>
        <v>37.5</v>
      </c>
      <c r="O34" s="126">
        <f t="shared" ref="O34" si="49">I34+L34</f>
        <v>37740958</v>
      </c>
      <c r="P34" s="127">
        <f t="shared" ref="P34:P36" si="50">J34+M34</f>
        <v>37026916</v>
      </c>
      <c r="Q34" s="139">
        <f t="shared" si="36"/>
        <v>98.1</v>
      </c>
      <c r="R34" s="27"/>
      <c r="S34" s="49"/>
      <c r="T34" s="49"/>
      <c r="U34" s="48"/>
      <c r="V34" s="49"/>
      <c r="W34" s="49"/>
      <c r="X34" s="48"/>
      <c r="Y34" s="49"/>
      <c r="Z34" s="49"/>
    </row>
    <row r="35" spans="1:26" s="33" customFormat="1" ht="20.149999999999999" customHeight="1" x14ac:dyDescent="0.55000000000000004">
      <c r="A35" s="123"/>
      <c r="B35" s="103" t="s">
        <v>85</v>
      </c>
      <c r="C35" s="120">
        <v>56433777</v>
      </c>
      <c r="D35" s="118">
        <v>56069081</v>
      </c>
      <c r="E35" s="119">
        <f t="shared" si="30"/>
        <v>99.4</v>
      </c>
      <c r="F35" s="120">
        <v>24060</v>
      </c>
      <c r="G35" s="118">
        <v>19412</v>
      </c>
      <c r="H35" s="119">
        <f t="shared" si="31"/>
        <v>80.7</v>
      </c>
      <c r="I35" s="120">
        <f t="shared" si="47"/>
        <v>56457837</v>
      </c>
      <c r="J35" s="118">
        <f t="shared" si="48"/>
        <v>56088493</v>
      </c>
      <c r="K35" s="119">
        <f t="shared" si="33"/>
        <v>99.3</v>
      </c>
      <c r="L35" s="120">
        <v>1152746</v>
      </c>
      <c r="M35" s="118">
        <v>432481</v>
      </c>
      <c r="N35" s="137">
        <f t="shared" si="34"/>
        <v>37.5</v>
      </c>
      <c r="O35" s="120">
        <f>I35+L35</f>
        <v>57610583</v>
      </c>
      <c r="P35" s="118">
        <f t="shared" si="50"/>
        <v>56520974</v>
      </c>
      <c r="Q35" s="137">
        <f t="shared" si="36"/>
        <v>98.1</v>
      </c>
      <c r="R35" s="27"/>
      <c r="S35" s="49"/>
      <c r="T35" s="49"/>
      <c r="U35" s="48"/>
      <c r="V35" s="49"/>
      <c r="W35" s="49"/>
      <c r="X35" s="48"/>
      <c r="Y35" s="49"/>
      <c r="Z35" s="49"/>
    </row>
    <row r="36" spans="1:26" s="33" customFormat="1" ht="20.149999999999999" customHeight="1" x14ac:dyDescent="0.55000000000000004">
      <c r="A36" s="123"/>
      <c r="B36" s="133" t="s">
        <v>84</v>
      </c>
      <c r="C36" s="112">
        <v>16934321</v>
      </c>
      <c r="D36" s="110">
        <v>16928598</v>
      </c>
      <c r="E36" s="111">
        <f t="shared" si="30"/>
        <v>100</v>
      </c>
      <c r="F36" s="112">
        <v>321862</v>
      </c>
      <c r="G36" s="110">
        <v>320143</v>
      </c>
      <c r="H36" s="111">
        <f t="shared" si="31"/>
        <v>99.5</v>
      </c>
      <c r="I36" s="112">
        <f t="shared" si="47"/>
        <v>17256183</v>
      </c>
      <c r="J36" s="110">
        <f t="shared" si="48"/>
        <v>17248741</v>
      </c>
      <c r="K36" s="111">
        <f t="shared" si="33"/>
        <v>100</v>
      </c>
      <c r="L36" s="112">
        <v>14065</v>
      </c>
      <c r="M36" s="110">
        <v>6060</v>
      </c>
      <c r="N36" s="138">
        <f t="shared" si="34"/>
        <v>43.1</v>
      </c>
      <c r="O36" s="112">
        <f t="shared" ref="O36" si="51">I36+L36</f>
        <v>17270248</v>
      </c>
      <c r="P36" s="110">
        <f t="shared" si="50"/>
        <v>17254801</v>
      </c>
      <c r="Q36" s="138">
        <f t="shared" si="36"/>
        <v>99.9</v>
      </c>
      <c r="R36" s="27"/>
      <c r="S36" s="49"/>
      <c r="T36" s="49"/>
      <c r="U36" s="48"/>
      <c r="V36" s="49"/>
      <c r="W36" s="49"/>
      <c r="X36" s="48"/>
      <c r="Y36" s="49"/>
      <c r="Z36" s="49"/>
    </row>
    <row r="37" spans="1:26" s="33" customFormat="1" ht="20.149999999999999" customHeight="1" x14ac:dyDescent="0.55000000000000004">
      <c r="A37" s="124"/>
      <c r="B37" s="104" t="s">
        <v>70</v>
      </c>
      <c r="C37" s="134">
        <f>SUM(C34:C36)</f>
        <v>110336799</v>
      </c>
      <c r="D37" s="135">
        <f>SUM(D34:D36)</f>
        <v>109727474</v>
      </c>
      <c r="E37" s="136">
        <f t="shared" si="30"/>
        <v>99.4</v>
      </c>
      <c r="F37" s="134">
        <f>SUM(F34:F36)</f>
        <v>363037</v>
      </c>
      <c r="G37" s="135">
        <f>SUM(G34:G36)</f>
        <v>353366</v>
      </c>
      <c r="H37" s="136">
        <f t="shared" si="31"/>
        <v>97.3</v>
      </c>
      <c r="I37" s="134">
        <f>SUM(I34:I36)</f>
        <v>110699836</v>
      </c>
      <c r="J37" s="135">
        <f>SUM(J34:J36)</f>
        <v>110080840</v>
      </c>
      <c r="K37" s="115">
        <f t="shared" si="33"/>
        <v>99.4</v>
      </c>
      <c r="L37" s="134">
        <f>SUM(L34:L36)</f>
        <v>1921953</v>
      </c>
      <c r="M37" s="135">
        <f>SUM(M34:M36)</f>
        <v>721851</v>
      </c>
      <c r="N37" s="136">
        <f t="shared" si="34"/>
        <v>37.6</v>
      </c>
      <c r="O37" s="134">
        <f>SUM(O34:O36)</f>
        <v>112621789</v>
      </c>
      <c r="P37" s="135">
        <f>SUM(P34:P36)</f>
        <v>110802691</v>
      </c>
      <c r="Q37" s="136">
        <f t="shared" si="36"/>
        <v>98.4</v>
      </c>
      <c r="R37" s="27"/>
      <c r="S37" s="49"/>
      <c r="T37" s="49"/>
      <c r="U37" s="48"/>
      <c r="V37" s="49"/>
      <c r="W37" s="49"/>
      <c r="X37" s="48"/>
      <c r="Y37" s="49"/>
      <c r="Z37" s="49"/>
    </row>
    <row r="38" spans="1:26" ht="20.25" customHeight="1" x14ac:dyDescent="0.3">
      <c r="A38" s="121" t="s">
        <v>34</v>
      </c>
      <c r="B38" s="125" t="s">
        <v>86</v>
      </c>
      <c r="C38" s="120">
        <v>37098900</v>
      </c>
      <c r="D38" s="118">
        <v>36820649</v>
      </c>
      <c r="E38" s="128">
        <f t="shared" si="30"/>
        <v>99.2</v>
      </c>
      <c r="F38" s="120">
        <v>25888</v>
      </c>
      <c r="G38" s="118">
        <v>19975</v>
      </c>
      <c r="H38" s="128">
        <f t="shared" si="31"/>
        <v>77.2</v>
      </c>
      <c r="I38" s="126">
        <f t="shared" ref="I38:I40" si="52">C38+F38</f>
        <v>37124788</v>
      </c>
      <c r="J38" s="127">
        <f t="shared" ref="J38:J40" si="53">D38+G38</f>
        <v>36840624</v>
      </c>
      <c r="K38" s="128">
        <f t="shared" si="33"/>
        <v>99.2</v>
      </c>
      <c r="L38" s="120">
        <v>894427</v>
      </c>
      <c r="M38" s="118">
        <v>324029</v>
      </c>
      <c r="N38" s="139">
        <f t="shared" si="34"/>
        <v>36.200000000000003</v>
      </c>
      <c r="O38" s="126">
        <f t="shared" ref="O38" si="54">I38+L38</f>
        <v>38019215</v>
      </c>
      <c r="P38" s="127">
        <f t="shared" ref="P38:P40" si="55">J38+M38</f>
        <v>37164653</v>
      </c>
      <c r="Q38" s="139">
        <f t="shared" si="36"/>
        <v>97.8</v>
      </c>
      <c r="R38" s="27"/>
      <c r="S38" s="8"/>
      <c r="T38" s="8"/>
      <c r="U38" s="7"/>
      <c r="V38" s="8"/>
      <c r="W38" s="8"/>
      <c r="X38" s="7"/>
      <c r="Y38" s="8"/>
      <c r="Z38" s="8"/>
    </row>
    <row r="39" spans="1:26" ht="20.25" customHeight="1" x14ac:dyDescent="0.3">
      <c r="A39" s="123"/>
      <c r="B39" s="103" t="s">
        <v>85</v>
      </c>
      <c r="C39" s="120">
        <v>55278839</v>
      </c>
      <c r="D39" s="118">
        <v>54864233</v>
      </c>
      <c r="E39" s="119">
        <f t="shared" si="30"/>
        <v>99.2</v>
      </c>
      <c r="F39" s="120">
        <v>33460</v>
      </c>
      <c r="G39" s="118">
        <v>25819</v>
      </c>
      <c r="H39" s="119">
        <f t="shared" si="31"/>
        <v>77.2</v>
      </c>
      <c r="I39" s="120">
        <f t="shared" si="52"/>
        <v>55312299</v>
      </c>
      <c r="J39" s="118">
        <f t="shared" si="53"/>
        <v>54890052</v>
      </c>
      <c r="K39" s="119">
        <f t="shared" si="33"/>
        <v>99.2</v>
      </c>
      <c r="L39" s="120">
        <v>1332732</v>
      </c>
      <c r="M39" s="118">
        <v>482816</v>
      </c>
      <c r="N39" s="137">
        <f t="shared" si="34"/>
        <v>36.200000000000003</v>
      </c>
      <c r="O39" s="120">
        <f>I39+L39</f>
        <v>56645031</v>
      </c>
      <c r="P39" s="118">
        <f t="shared" si="55"/>
        <v>55372868</v>
      </c>
      <c r="Q39" s="137">
        <f t="shared" si="36"/>
        <v>97.8</v>
      </c>
      <c r="R39" s="27"/>
      <c r="S39" s="8"/>
      <c r="T39" s="8"/>
      <c r="U39" s="7"/>
      <c r="V39" s="8"/>
      <c r="W39" s="8"/>
      <c r="X39" s="7"/>
      <c r="Y39" s="8"/>
      <c r="Z39" s="8"/>
    </row>
    <row r="40" spans="1:26" ht="20.25" customHeight="1" x14ac:dyDescent="0.3">
      <c r="A40" s="123"/>
      <c r="B40" s="133" t="s">
        <v>84</v>
      </c>
      <c r="C40" s="112">
        <v>16801373</v>
      </c>
      <c r="D40" s="110">
        <v>16794785</v>
      </c>
      <c r="E40" s="111">
        <f t="shared" si="30"/>
        <v>100</v>
      </c>
      <c r="F40" s="112">
        <v>199916</v>
      </c>
      <c r="G40" s="110">
        <v>198979</v>
      </c>
      <c r="H40" s="111">
        <f t="shared" si="31"/>
        <v>99.5</v>
      </c>
      <c r="I40" s="112">
        <f t="shared" si="52"/>
        <v>17001289</v>
      </c>
      <c r="J40" s="110">
        <f t="shared" si="53"/>
        <v>16993764</v>
      </c>
      <c r="K40" s="111">
        <f t="shared" si="33"/>
        <v>100</v>
      </c>
      <c r="L40" s="112">
        <v>23515</v>
      </c>
      <c r="M40" s="110">
        <v>13594</v>
      </c>
      <c r="N40" s="138">
        <f t="shared" si="34"/>
        <v>57.8</v>
      </c>
      <c r="O40" s="112">
        <f t="shared" ref="O40" si="56">I40+L40</f>
        <v>17024804</v>
      </c>
      <c r="P40" s="110">
        <f t="shared" si="55"/>
        <v>17007358</v>
      </c>
      <c r="Q40" s="138">
        <f t="shared" si="36"/>
        <v>99.9</v>
      </c>
      <c r="R40" s="27"/>
      <c r="S40" s="8"/>
      <c r="T40" s="8"/>
      <c r="U40" s="7"/>
      <c r="V40" s="8"/>
      <c r="W40" s="8"/>
      <c r="X40" s="7"/>
      <c r="Y40" s="8"/>
      <c r="Z40" s="8"/>
    </row>
    <row r="41" spans="1:26" ht="20.25" customHeight="1" x14ac:dyDescent="0.3">
      <c r="A41" s="124"/>
      <c r="B41" s="104" t="s">
        <v>87</v>
      </c>
      <c r="C41" s="134">
        <f>SUM(C38:C40)</f>
        <v>109179112</v>
      </c>
      <c r="D41" s="135">
        <f>SUM(D38:D40)</f>
        <v>108479667</v>
      </c>
      <c r="E41" s="136">
        <f t="shared" si="30"/>
        <v>99.4</v>
      </c>
      <c r="F41" s="134">
        <f>SUM(F38:F40)</f>
        <v>259264</v>
      </c>
      <c r="G41" s="135">
        <f>SUM(G38:G40)</f>
        <v>244773</v>
      </c>
      <c r="H41" s="136">
        <f t="shared" si="31"/>
        <v>94.4</v>
      </c>
      <c r="I41" s="134">
        <f>SUM(I38:I40)</f>
        <v>109438376</v>
      </c>
      <c r="J41" s="135">
        <f>SUM(J38:J40)</f>
        <v>108724440</v>
      </c>
      <c r="K41" s="115">
        <f t="shared" si="33"/>
        <v>99.3</v>
      </c>
      <c r="L41" s="134">
        <f>SUM(L38:L40)</f>
        <v>2250674</v>
      </c>
      <c r="M41" s="135">
        <f>SUM(M38:M40)</f>
        <v>820439</v>
      </c>
      <c r="N41" s="136">
        <f t="shared" si="34"/>
        <v>36.5</v>
      </c>
      <c r="O41" s="134">
        <f>SUM(O38:O40)</f>
        <v>111689050</v>
      </c>
      <c r="P41" s="135">
        <f>SUM(P38:P40)</f>
        <v>109544879</v>
      </c>
      <c r="Q41" s="136">
        <f t="shared" si="36"/>
        <v>98.1</v>
      </c>
      <c r="R41" s="27"/>
      <c r="S41" s="8"/>
      <c r="T41" s="8"/>
      <c r="U41" s="7"/>
      <c r="V41" s="8"/>
      <c r="W41" s="8"/>
      <c r="X41" s="7"/>
      <c r="Y41" s="8"/>
      <c r="Z41" s="8"/>
    </row>
    <row r="42" spans="1:26" ht="14.5" x14ac:dyDescent="0.35">
      <c r="A42" s="19"/>
      <c r="B42" s="19"/>
      <c r="C42" s="21"/>
      <c r="D42" s="28"/>
      <c r="E42" s="28"/>
      <c r="F42" s="27"/>
      <c r="G42" s="28"/>
      <c r="H42" s="28"/>
      <c r="I42" s="27"/>
      <c r="J42" s="28"/>
      <c r="K42" s="28"/>
      <c r="L42" s="27"/>
      <c r="M42" s="28"/>
      <c r="N42" s="28"/>
      <c r="O42" s="27"/>
      <c r="P42" s="28"/>
      <c r="Q42" s="28"/>
      <c r="R42" s="26"/>
      <c r="S42" s="8"/>
      <c r="T42" s="8"/>
      <c r="U42" s="7"/>
      <c r="V42" s="8"/>
      <c r="W42" s="8"/>
      <c r="X42" s="7"/>
      <c r="Y42" s="8"/>
      <c r="Z42" s="8"/>
    </row>
    <row r="43" spans="1:26" ht="14.5" x14ac:dyDescent="0.35">
      <c r="A43" s="19"/>
      <c r="B43" s="19"/>
      <c r="C43" s="21"/>
      <c r="D43" s="28"/>
      <c r="E43" s="28"/>
      <c r="F43" s="27"/>
      <c r="G43" s="28"/>
      <c r="H43" s="28"/>
      <c r="I43" s="27"/>
      <c r="J43" s="28"/>
      <c r="K43" s="28"/>
      <c r="L43" s="27"/>
      <c r="M43" s="28"/>
      <c r="N43" s="28"/>
      <c r="O43" s="27"/>
      <c r="P43" s="28"/>
      <c r="Q43" s="28"/>
      <c r="R43" s="27"/>
      <c r="S43" s="8"/>
      <c r="T43" s="8"/>
      <c r="U43" s="7"/>
      <c r="V43" s="8"/>
      <c r="W43" s="8"/>
      <c r="X43" s="7"/>
      <c r="Y43" s="8"/>
      <c r="Z43" s="8"/>
    </row>
    <row r="44" spans="1:26" ht="14.5" x14ac:dyDescent="0.35">
      <c r="A44" s="19"/>
      <c r="B44" s="19"/>
      <c r="C44" s="21"/>
      <c r="D44" s="28"/>
      <c r="E44" s="28"/>
      <c r="F44" s="27"/>
      <c r="G44" s="28"/>
      <c r="H44" s="28"/>
      <c r="I44" s="27"/>
      <c r="J44" s="28"/>
      <c r="K44" s="28"/>
      <c r="L44" s="27"/>
      <c r="M44" s="28"/>
      <c r="N44" s="28"/>
      <c r="O44" s="27"/>
      <c r="P44" s="28"/>
      <c r="Q44" s="28"/>
      <c r="R44" s="27"/>
      <c r="S44" s="8"/>
      <c r="T44" s="8"/>
      <c r="U44" s="7"/>
      <c r="V44" s="8"/>
      <c r="W44" s="8"/>
      <c r="X44" s="7"/>
      <c r="Y44" s="8"/>
      <c r="Z44" s="8"/>
    </row>
    <row r="45" spans="1:26" ht="14.5" x14ac:dyDescent="0.35">
      <c r="A45" s="19"/>
      <c r="B45" s="19"/>
      <c r="C45" s="21"/>
      <c r="D45" s="28"/>
      <c r="E45" s="27"/>
      <c r="F45" s="27"/>
      <c r="G45" s="28"/>
      <c r="H45" s="28"/>
      <c r="I45" s="27"/>
      <c r="J45" s="28"/>
      <c r="K45" s="28"/>
      <c r="L45" s="27"/>
      <c r="M45" s="28"/>
      <c r="N45" s="28"/>
      <c r="O45" s="27"/>
      <c r="P45" s="28"/>
      <c r="Q45" s="28"/>
      <c r="R45" s="27"/>
      <c r="S45" s="8"/>
      <c r="T45" s="8"/>
      <c r="U45" s="7"/>
      <c r="V45" s="8"/>
      <c r="W45" s="8"/>
      <c r="X45" s="7"/>
      <c r="Y45" s="8"/>
      <c r="Z45" s="8"/>
    </row>
    <row r="46" spans="1:26" ht="14.5" x14ac:dyDescent="0.35">
      <c r="A46" s="19"/>
      <c r="B46" s="20"/>
      <c r="C46" s="24"/>
      <c r="D46" s="29"/>
      <c r="E46" s="29"/>
      <c r="F46" s="26"/>
      <c r="G46" s="25"/>
      <c r="H46" s="25"/>
      <c r="I46" s="26"/>
      <c r="J46" s="25"/>
      <c r="K46" s="25"/>
      <c r="L46" s="26"/>
      <c r="M46" s="25"/>
      <c r="N46" s="25"/>
      <c r="O46" s="26"/>
      <c r="P46" s="25"/>
      <c r="Q46" s="25"/>
      <c r="R46" s="27"/>
      <c r="S46" s="8"/>
      <c r="T46" s="8"/>
      <c r="U46" s="7"/>
      <c r="V46" s="8"/>
      <c r="W46" s="8"/>
      <c r="X46" s="7"/>
      <c r="Y46" s="8"/>
      <c r="Z46" s="8"/>
    </row>
    <row r="47" spans="1:26" ht="14.5" x14ac:dyDescent="0.35">
      <c r="A47" s="19"/>
      <c r="B47" s="19"/>
      <c r="C47" s="21"/>
      <c r="D47" s="28"/>
      <c r="E47" s="28"/>
      <c r="F47" s="27"/>
      <c r="G47" s="28"/>
      <c r="H47" s="28"/>
      <c r="I47" s="27"/>
      <c r="J47" s="28"/>
      <c r="K47" s="28"/>
      <c r="L47" s="27"/>
      <c r="M47" s="28"/>
      <c r="N47" s="28"/>
      <c r="O47" s="27"/>
      <c r="P47" s="28"/>
      <c r="Q47" s="28"/>
      <c r="R47" s="26"/>
      <c r="S47" s="8"/>
      <c r="T47" s="8"/>
      <c r="U47" s="7"/>
      <c r="V47" s="8"/>
      <c r="W47" s="8"/>
      <c r="X47" s="7"/>
      <c r="Y47" s="8"/>
      <c r="Z47" s="8"/>
    </row>
    <row r="48" spans="1:26" ht="14.5" x14ac:dyDescent="0.35">
      <c r="A48" s="19"/>
      <c r="B48" s="19"/>
      <c r="C48" s="21"/>
      <c r="D48" s="28"/>
      <c r="E48" s="28"/>
      <c r="F48" s="27"/>
      <c r="G48" s="28"/>
      <c r="H48" s="28"/>
      <c r="I48" s="27"/>
      <c r="J48" s="28"/>
      <c r="K48" s="28"/>
      <c r="L48" s="27"/>
      <c r="M48" s="28"/>
      <c r="N48" s="28"/>
      <c r="O48" s="27"/>
      <c r="P48" s="28"/>
      <c r="Q48" s="28"/>
      <c r="R48" s="27"/>
    </row>
    <row r="49" spans="1:18" ht="14.5" x14ac:dyDescent="0.35">
      <c r="A49" s="19"/>
      <c r="B49" s="19"/>
      <c r="C49" s="21"/>
      <c r="D49" s="28"/>
      <c r="E49" s="28"/>
      <c r="F49" s="27"/>
      <c r="G49" s="28"/>
      <c r="H49" s="28"/>
      <c r="I49" s="27"/>
      <c r="J49" s="28"/>
      <c r="K49" s="28"/>
      <c r="L49" s="27"/>
      <c r="M49" s="28"/>
      <c r="N49" s="28"/>
      <c r="O49" s="27"/>
      <c r="P49" s="28"/>
      <c r="Q49" s="28"/>
      <c r="R49" s="27"/>
    </row>
    <row r="50" spans="1:18" ht="14.5" x14ac:dyDescent="0.35">
      <c r="A50" s="19"/>
      <c r="B50" s="19"/>
      <c r="C50" s="21"/>
      <c r="D50" s="28"/>
      <c r="E50" s="28"/>
      <c r="F50" s="27"/>
      <c r="G50" s="28"/>
      <c r="H50" s="28"/>
      <c r="I50" s="27"/>
      <c r="J50" s="28"/>
      <c r="K50" s="28"/>
      <c r="L50" s="27"/>
      <c r="M50" s="28"/>
      <c r="N50" s="28"/>
      <c r="O50" s="27"/>
      <c r="P50" s="28"/>
      <c r="Q50" s="28"/>
      <c r="R50" s="27"/>
    </row>
    <row r="51" spans="1:18" ht="14.5" x14ac:dyDescent="0.35">
      <c r="A51" s="30"/>
      <c r="B51" s="30"/>
      <c r="C51" s="24"/>
      <c r="D51" s="25"/>
      <c r="E51" s="25"/>
      <c r="F51" s="26"/>
      <c r="G51" s="25"/>
      <c r="H51" s="25"/>
      <c r="I51" s="26"/>
      <c r="J51" s="25"/>
      <c r="K51" s="25"/>
      <c r="L51" s="26"/>
      <c r="M51" s="25"/>
      <c r="N51" s="25"/>
      <c r="O51" s="26"/>
      <c r="P51" s="25"/>
      <c r="Q51" s="25"/>
      <c r="R51" s="27"/>
    </row>
    <row r="52" spans="1:18" ht="14.5" x14ac:dyDescent="0.35">
      <c r="A52" s="19"/>
      <c r="B52" s="19"/>
      <c r="C52" s="21"/>
      <c r="D52" s="28"/>
      <c r="E52" s="28"/>
      <c r="F52" s="27"/>
      <c r="G52" s="28"/>
      <c r="H52" s="28"/>
      <c r="I52" s="27"/>
      <c r="J52" s="28"/>
      <c r="K52" s="28"/>
      <c r="L52" s="27"/>
      <c r="M52" s="28"/>
      <c r="N52" s="28"/>
      <c r="O52" s="27"/>
      <c r="P52" s="28"/>
      <c r="Q52" s="28"/>
      <c r="R52" s="26"/>
    </row>
    <row r="53" spans="1:18" ht="14.5" x14ac:dyDescent="0.35">
      <c r="A53" s="19"/>
      <c r="B53" s="19"/>
      <c r="C53" s="21"/>
      <c r="D53" s="28"/>
      <c r="E53" s="28"/>
      <c r="F53" s="27"/>
      <c r="G53" s="28"/>
      <c r="H53" s="28"/>
      <c r="I53" s="27"/>
      <c r="J53" s="28"/>
      <c r="K53" s="28"/>
      <c r="L53" s="27"/>
      <c r="M53" s="28"/>
      <c r="N53" s="28"/>
      <c r="O53" s="27"/>
      <c r="P53" s="28"/>
      <c r="Q53" s="28"/>
      <c r="R53" s="27"/>
    </row>
    <row r="54" spans="1:18" ht="14.5" x14ac:dyDescent="0.35">
      <c r="A54" s="19"/>
      <c r="B54" s="19"/>
      <c r="C54" s="21"/>
      <c r="D54" s="28"/>
      <c r="E54" s="28"/>
      <c r="F54" s="27"/>
      <c r="G54" s="28"/>
      <c r="H54" s="28"/>
      <c r="I54" s="27"/>
      <c r="J54" s="28"/>
      <c r="K54" s="28"/>
      <c r="L54" s="27"/>
      <c r="M54" s="28"/>
      <c r="N54" s="28"/>
      <c r="O54" s="27"/>
      <c r="P54" s="28"/>
      <c r="Q54" s="28"/>
      <c r="R54" s="27"/>
    </row>
    <row r="55" spans="1:18" ht="14.5" x14ac:dyDescent="0.35">
      <c r="A55" s="19"/>
      <c r="B55" s="19"/>
      <c r="C55" s="21"/>
      <c r="D55" s="28"/>
      <c r="E55" s="28"/>
      <c r="F55" s="27"/>
      <c r="G55" s="28"/>
      <c r="H55" s="28"/>
      <c r="I55" s="27"/>
      <c r="J55" s="28"/>
      <c r="K55" s="28"/>
      <c r="L55" s="27"/>
      <c r="M55" s="28"/>
      <c r="N55" s="28"/>
      <c r="O55" s="27"/>
      <c r="P55" s="28"/>
      <c r="Q55" s="28"/>
      <c r="R55" s="27"/>
    </row>
    <row r="56" spans="1:18" ht="14.5" x14ac:dyDescent="0.35">
      <c r="A56" s="19"/>
      <c r="B56" s="20"/>
      <c r="C56" s="24"/>
      <c r="D56" s="25"/>
      <c r="E56" s="25"/>
      <c r="F56" s="26"/>
      <c r="G56" s="25"/>
      <c r="H56" s="25"/>
      <c r="I56" s="26"/>
      <c r="J56" s="25"/>
      <c r="K56" s="25"/>
      <c r="L56" s="26"/>
      <c r="M56" s="25"/>
      <c r="N56" s="25"/>
      <c r="O56" s="26"/>
      <c r="P56" s="25"/>
      <c r="Q56" s="25"/>
      <c r="R56" s="27"/>
    </row>
    <row r="57" spans="1:18" ht="14.5" x14ac:dyDescent="0.35">
      <c r="A57" s="19"/>
      <c r="B57" s="19"/>
      <c r="C57" s="21"/>
      <c r="D57" s="28"/>
      <c r="E57" s="28"/>
      <c r="F57" s="27"/>
      <c r="G57" s="28"/>
      <c r="H57" s="28"/>
      <c r="I57" s="27"/>
      <c r="J57" s="28"/>
      <c r="K57" s="28"/>
      <c r="L57" s="27"/>
      <c r="M57" s="28"/>
      <c r="N57" s="28"/>
      <c r="O57" s="27"/>
      <c r="P57" s="28"/>
      <c r="Q57" s="28"/>
      <c r="R57" s="26"/>
    </row>
    <row r="58" spans="1:18" ht="14.5" x14ac:dyDescent="0.35">
      <c r="A58" s="19"/>
      <c r="B58" s="19"/>
      <c r="C58" s="21"/>
      <c r="D58" s="28"/>
      <c r="E58" s="28"/>
      <c r="F58" s="27"/>
      <c r="G58" s="28"/>
      <c r="H58" s="28"/>
      <c r="I58" s="27"/>
      <c r="J58" s="28"/>
      <c r="K58" s="28"/>
      <c r="L58" s="27"/>
      <c r="M58" s="28"/>
      <c r="N58" s="28"/>
      <c r="O58" s="27"/>
      <c r="P58" s="28"/>
      <c r="Q58" s="28"/>
      <c r="R58" s="27"/>
    </row>
    <row r="59" spans="1:18" ht="14.5" x14ac:dyDescent="0.35">
      <c r="A59" s="19"/>
      <c r="B59" s="19"/>
      <c r="C59" s="21"/>
      <c r="D59" s="28"/>
      <c r="E59" s="28"/>
      <c r="F59" s="27"/>
      <c r="G59" s="28"/>
      <c r="H59" s="28"/>
      <c r="I59" s="27"/>
      <c r="J59" s="28"/>
      <c r="K59" s="28"/>
      <c r="L59" s="27"/>
      <c r="M59" s="28"/>
      <c r="N59" s="28"/>
      <c r="O59" s="27"/>
      <c r="P59" s="28"/>
      <c r="Q59" s="28"/>
      <c r="R59" s="27"/>
    </row>
    <row r="60" spans="1:18" ht="14.5" x14ac:dyDescent="0.35">
      <c r="A60" s="19"/>
      <c r="B60" s="19"/>
      <c r="C60" s="21"/>
      <c r="D60" s="28"/>
      <c r="E60" s="28"/>
      <c r="F60" s="27"/>
      <c r="G60" s="28"/>
      <c r="H60" s="28"/>
      <c r="I60" s="27"/>
      <c r="J60" s="28"/>
      <c r="K60" s="28"/>
      <c r="L60" s="27"/>
      <c r="M60" s="28"/>
      <c r="N60" s="28"/>
      <c r="O60" s="27"/>
      <c r="P60" s="28"/>
      <c r="Q60" s="28"/>
      <c r="R60" s="27"/>
    </row>
    <row r="61" spans="1:18" ht="14.5" x14ac:dyDescent="0.35">
      <c r="A61" s="30"/>
      <c r="B61" s="30"/>
      <c r="C61" s="24"/>
      <c r="D61" s="25"/>
      <c r="E61" s="25"/>
      <c r="F61" s="26"/>
      <c r="G61" s="25"/>
      <c r="H61" s="25"/>
      <c r="I61" s="26"/>
      <c r="J61" s="25"/>
      <c r="K61" s="25"/>
      <c r="L61" s="26"/>
      <c r="M61" s="25"/>
      <c r="N61" s="25"/>
      <c r="O61" s="26"/>
      <c r="P61" s="25"/>
      <c r="Q61" s="25"/>
      <c r="R61" s="27"/>
    </row>
    <row r="62" spans="1:18" ht="14.5" x14ac:dyDescent="0.35">
      <c r="A62" s="19"/>
      <c r="B62" s="19"/>
      <c r="C62" s="21"/>
      <c r="D62" s="28"/>
      <c r="E62" s="28"/>
      <c r="F62" s="27"/>
      <c r="G62" s="28"/>
      <c r="H62" s="28"/>
      <c r="I62" s="27"/>
      <c r="J62" s="28"/>
      <c r="K62" s="28"/>
      <c r="L62" s="27"/>
      <c r="M62" s="28"/>
      <c r="N62" s="28"/>
      <c r="O62" s="27"/>
      <c r="P62" s="28"/>
      <c r="Q62" s="28"/>
      <c r="R62" s="26"/>
    </row>
    <row r="63" spans="1:18" ht="14.5" x14ac:dyDescent="0.35">
      <c r="A63" s="19"/>
      <c r="B63" s="19"/>
      <c r="C63" s="21"/>
      <c r="D63" s="28"/>
      <c r="E63" s="28"/>
      <c r="F63" s="27"/>
      <c r="G63" s="28"/>
      <c r="H63" s="28"/>
      <c r="I63" s="27"/>
      <c r="J63" s="28"/>
      <c r="K63" s="28"/>
      <c r="L63" s="27"/>
      <c r="M63" s="28"/>
      <c r="N63" s="28"/>
      <c r="O63" s="27"/>
      <c r="P63" s="28"/>
      <c r="Q63" s="28"/>
      <c r="R63" s="27"/>
    </row>
    <row r="64" spans="1:18" ht="14.5" x14ac:dyDescent="0.35">
      <c r="A64" s="19"/>
      <c r="B64" s="19"/>
      <c r="C64" s="21"/>
      <c r="D64" s="28"/>
      <c r="E64" s="28"/>
      <c r="F64" s="27"/>
      <c r="G64" s="28"/>
      <c r="H64" s="28"/>
      <c r="I64" s="27"/>
      <c r="J64" s="28"/>
      <c r="K64" s="28"/>
      <c r="L64" s="27"/>
      <c r="M64" s="28"/>
      <c r="N64" s="28"/>
      <c r="O64" s="27"/>
      <c r="P64" s="28"/>
      <c r="Q64" s="28"/>
      <c r="R64" s="27"/>
    </row>
    <row r="65" spans="1:18" ht="14.5" x14ac:dyDescent="0.35">
      <c r="A65" s="19"/>
      <c r="B65" s="19"/>
      <c r="C65" s="21"/>
      <c r="D65" s="28"/>
      <c r="E65" s="28"/>
      <c r="F65" s="27"/>
      <c r="G65" s="28"/>
      <c r="H65" s="28"/>
      <c r="I65" s="27"/>
      <c r="J65" s="28"/>
      <c r="K65" s="28"/>
      <c r="L65" s="27"/>
      <c r="M65" s="28"/>
      <c r="N65" s="28"/>
      <c r="O65" s="27"/>
      <c r="P65" s="28"/>
      <c r="Q65" s="28"/>
      <c r="R65" s="27"/>
    </row>
    <row r="66" spans="1:18" ht="14.5" x14ac:dyDescent="0.35">
      <c r="A66" s="30"/>
      <c r="B66" s="30"/>
      <c r="C66" s="24"/>
      <c r="D66" s="25"/>
      <c r="E66" s="25"/>
      <c r="F66" s="26"/>
      <c r="G66" s="25"/>
      <c r="H66" s="25"/>
      <c r="I66" s="26"/>
      <c r="J66" s="25"/>
      <c r="K66" s="25"/>
      <c r="L66" s="26"/>
      <c r="M66" s="25"/>
      <c r="N66" s="25"/>
      <c r="O66" s="26"/>
      <c r="P66" s="25"/>
      <c r="Q66" s="25"/>
      <c r="R66" s="27"/>
    </row>
    <row r="67" spans="1:18" ht="14.5" x14ac:dyDescent="0.35">
      <c r="A67" s="19"/>
      <c r="B67" s="19"/>
      <c r="C67" s="21"/>
      <c r="D67" s="28"/>
      <c r="E67" s="28"/>
      <c r="F67" s="27"/>
      <c r="G67" s="28"/>
      <c r="H67" s="28"/>
      <c r="I67" s="27"/>
      <c r="J67" s="28"/>
      <c r="K67" s="28"/>
      <c r="L67" s="27"/>
      <c r="M67" s="28"/>
      <c r="N67" s="28"/>
      <c r="O67" s="27"/>
      <c r="P67" s="28"/>
      <c r="Q67" s="28"/>
      <c r="R67" s="26"/>
    </row>
    <row r="68" spans="1:18" ht="14.5" x14ac:dyDescent="0.35">
      <c r="A68" s="19"/>
      <c r="B68" s="21"/>
      <c r="C68" s="21"/>
      <c r="D68" s="28"/>
      <c r="E68" s="28"/>
      <c r="F68" s="27"/>
      <c r="G68" s="28"/>
      <c r="H68" s="28"/>
      <c r="I68" s="27"/>
      <c r="J68" s="28"/>
      <c r="K68" s="28"/>
      <c r="L68" s="27"/>
      <c r="M68" s="28"/>
      <c r="N68" s="28"/>
      <c r="O68" s="27"/>
      <c r="P68" s="28"/>
      <c r="Q68" s="28"/>
      <c r="R68" s="27"/>
    </row>
    <row r="69" spans="1:18" ht="14.5" x14ac:dyDescent="0.35">
      <c r="A69" s="19"/>
      <c r="B69" s="19"/>
      <c r="C69" s="21"/>
      <c r="D69" s="28"/>
      <c r="E69" s="28"/>
      <c r="F69" s="27"/>
      <c r="G69" s="28"/>
      <c r="H69" s="28"/>
      <c r="I69" s="27"/>
      <c r="J69" s="28"/>
      <c r="K69" s="28"/>
      <c r="L69" s="27"/>
      <c r="M69" s="28"/>
      <c r="N69" s="28"/>
      <c r="O69" s="27"/>
      <c r="P69" s="28"/>
      <c r="Q69" s="28"/>
      <c r="R69" s="27"/>
    </row>
    <row r="70" spans="1:18" ht="14.5" x14ac:dyDescent="0.35">
      <c r="A70" s="19"/>
      <c r="B70" s="19"/>
      <c r="C70" s="21"/>
      <c r="D70" s="28"/>
      <c r="E70" s="28"/>
      <c r="F70" s="27"/>
      <c r="G70" s="28"/>
      <c r="H70" s="28"/>
      <c r="I70" s="27"/>
      <c r="J70" s="28"/>
      <c r="K70" s="28"/>
      <c r="L70" s="27"/>
      <c r="M70" s="28"/>
      <c r="N70" s="28"/>
      <c r="O70" s="27"/>
      <c r="P70" s="28"/>
      <c r="Q70" s="28"/>
      <c r="R70" s="27"/>
    </row>
    <row r="71" spans="1:18" ht="14.5" x14ac:dyDescent="0.35">
      <c r="A71" s="30"/>
      <c r="B71" s="30"/>
      <c r="C71" s="24"/>
      <c r="D71" s="25"/>
      <c r="E71" s="25"/>
      <c r="F71" s="26"/>
      <c r="G71" s="25"/>
      <c r="H71" s="25"/>
      <c r="I71" s="26"/>
      <c r="J71" s="25"/>
      <c r="K71" s="25"/>
      <c r="L71" s="26"/>
      <c r="M71" s="25"/>
      <c r="N71" s="25"/>
      <c r="O71" s="26"/>
      <c r="P71" s="25"/>
      <c r="Q71" s="25"/>
      <c r="R71" s="27"/>
    </row>
    <row r="72" spans="1:18" ht="14.5" x14ac:dyDescent="0.35">
      <c r="A72" s="19"/>
      <c r="B72" s="19"/>
      <c r="C72" s="21"/>
      <c r="D72" s="28"/>
      <c r="E72" s="28"/>
      <c r="F72" s="27"/>
      <c r="G72" s="28"/>
      <c r="H72" s="28"/>
      <c r="I72" s="27"/>
      <c r="J72" s="28"/>
      <c r="K72" s="28"/>
      <c r="L72" s="27"/>
      <c r="M72" s="28"/>
      <c r="N72" s="28"/>
      <c r="O72" s="27"/>
      <c r="P72" s="28"/>
      <c r="Q72" s="28"/>
      <c r="R72" s="26"/>
    </row>
    <row r="73" spans="1:18" ht="14.5" x14ac:dyDescent="0.35">
      <c r="A73" s="19"/>
      <c r="B73" s="19"/>
      <c r="C73" s="21"/>
      <c r="D73" s="28"/>
      <c r="E73" s="28"/>
      <c r="F73" s="27"/>
      <c r="G73" s="28"/>
      <c r="H73" s="28"/>
      <c r="I73" s="27"/>
      <c r="J73" s="28"/>
      <c r="K73" s="28"/>
      <c r="L73" s="27"/>
      <c r="M73" s="28"/>
      <c r="N73" s="28"/>
      <c r="O73" s="27"/>
      <c r="P73" s="28"/>
      <c r="Q73" s="28"/>
      <c r="R73" s="27"/>
    </row>
    <row r="74" spans="1:18" ht="14.5" x14ac:dyDescent="0.35">
      <c r="A74" s="19"/>
      <c r="B74" s="19"/>
      <c r="C74" s="21"/>
      <c r="D74" s="28"/>
      <c r="E74" s="28"/>
      <c r="F74" s="27"/>
      <c r="G74" s="28"/>
      <c r="H74" s="28"/>
      <c r="I74" s="27"/>
      <c r="J74" s="28"/>
      <c r="K74" s="28"/>
      <c r="L74" s="27"/>
      <c r="M74" s="28"/>
      <c r="N74" s="28"/>
      <c r="O74" s="27"/>
      <c r="P74" s="28"/>
      <c r="Q74" s="28"/>
      <c r="R74" s="27"/>
    </row>
    <row r="75" spans="1:18" ht="14.5" x14ac:dyDescent="0.35">
      <c r="A75" s="19"/>
      <c r="B75" s="19"/>
      <c r="C75" s="21"/>
      <c r="D75" s="28"/>
      <c r="E75" s="28"/>
      <c r="F75" s="27"/>
      <c r="G75" s="28"/>
      <c r="H75" s="28"/>
      <c r="I75" s="27"/>
      <c r="J75" s="28"/>
      <c r="K75" s="28"/>
      <c r="L75" s="27"/>
      <c r="M75" s="28"/>
      <c r="N75" s="28"/>
      <c r="O75" s="27"/>
      <c r="P75" s="28"/>
      <c r="Q75" s="28"/>
      <c r="R75" s="27"/>
    </row>
    <row r="76" spans="1:18" ht="14.5" x14ac:dyDescent="0.35">
      <c r="A76" s="30"/>
      <c r="B76" s="30"/>
      <c r="C76" s="24"/>
      <c r="D76" s="25"/>
      <c r="E76" s="25"/>
      <c r="F76" s="26"/>
      <c r="G76" s="25"/>
      <c r="H76" s="25"/>
      <c r="I76" s="26"/>
      <c r="J76" s="25"/>
      <c r="K76" s="25"/>
      <c r="L76" s="26"/>
      <c r="M76" s="25"/>
      <c r="N76" s="25"/>
      <c r="O76" s="26"/>
      <c r="P76" s="25"/>
      <c r="Q76" s="25"/>
      <c r="R76" s="27"/>
    </row>
    <row r="77" spans="1:18" ht="14.5" x14ac:dyDescent="0.35">
      <c r="A77" s="19"/>
      <c r="B77" s="19"/>
      <c r="C77" s="21"/>
      <c r="D77" s="28"/>
      <c r="E77" s="28"/>
      <c r="F77" s="27"/>
      <c r="G77" s="28"/>
      <c r="H77" s="28"/>
      <c r="I77" s="27"/>
      <c r="J77" s="28"/>
      <c r="K77" s="28"/>
      <c r="L77" s="27"/>
      <c r="M77" s="28"/>
      <c r="N77" s="28"/>
      <c r="O77" s="27"/>
      <c r="P77" s="28"/>
      <c r="Q77" s="28"/>
      <c r="R77" s="26"/>
    </row>
    <row r="78" spans="1:18" ht="14.5" x14ac:dyDescent="0.35">
      <c r="A78" s="19"/>
      <c r="B78" s="19"/>
      <c r="C78" s="21"/>
      <c r="D78" s="28"/>
      <c r="E78" s="28"/>
      <c r="F78" s="27"/>
      <c r="G78" s="28"/>
      <c r="H78" s="28"/>
      <c r="I78" s="27"/>
      <c r="J78" s="28"/>
      <c r="K78" s="28"/>
      <c r="L78" s="27"/>
      <c r="M78" s="28"/>
      <c r="N78" s="28"/>
      <c r="O78" s="27"/>
      <c r="P78" s="28"/>
      <c r="Q78" s="28"/>
      <c r="R78" s="27"/>
    </row>
    <row r="79" spans="1:18" ht="14.5" x14ac:dyDescent="0.35">
      <c r="A79" s="19"/>
      <c r="B79" s="19"/>
      <c r="C79" s="21"/>
      <c r="D79" s="28"/>
      <c r="E79" s="28"/>
      <c r="F79" s="27"/>
      <c r="G79" s="28"/>
      <c r="H79" s="28"/>
      <c r="I79" s="27"/>
      <c r="J79" s="28"/>
      <c r="K79" s="28"/>
      <c r="L79" s="27"/>
      <c r="M79" s="28"/>
      <c r="N79" s="28"/>
      <c r="O79" s="27"/>
      <c r="P79" s="28"/>
      <c r="Q79" s="28"/>
      <c r="R79" s="27"/>
    </row>
    <row r="80" spans="1:18" ht="14.5" x14ac:dyDescent="0.35">
      <c r="A80" s="19"/>
      <c r="B80" s="19"/>
      <c r="C80" s="21"/>
      <c r="D80" s="28"/>
      <c r="E80" s="28"/>
      <c r="F80" s="27"/>
      <c r="G80" s="28"/>
      <c r="H80" s="28"/>
      <c r="I80" s="27"/>
      <c r="J80" s="28"/>
      <c r="K80" s="28"/>
      <c r="L80" s="27"/>
      <c r="M80" s="28"/>
      <c r="N80" s="28"/>
      <c r="O80" s="27"/>
      <c r="P80" s="28"/>
      <c r="Q80" s="28"/>
      <c r="R80" s="27"/>
    </row>
    <row r="81" spans="1:18" ht="14.5" x14ac:dyDescent="0.35">
      <c r="A81" s="30"/>
      <c r="B81" s="30"/>
      <c r="C81" s="24"/>
      <c r="D81" s="25"/>
      <c r="E81" s="25"/>
      <c r="F81" s="26"/>
      <c r="G81" s="25"/>
      <c r="H81" s="25"/>
      <c r="I81" s="26"/>
      <c r="J81" s="25"/>
      <c r="K81" s="25"/>
      <c r="L81" s="26"/>
      <c r="M81" s="25"/>
      <c r="N81" s="25"/>
      <c r="O81" s="26"/>
      <c r="P81" s="25"/>
      <c r="Q81" s="25"/>
      <c r="R81" s="27"/>
    </row>
    <row r="82" spans="1:18" ht="14.5" x14ac:dyDescent="0.35">
      <c r="A82" s="19"/>
      <c r="B82" s="19"/>
      <c r="C82" s="21"/>
      <c r="D82" s="28"/>
      <c r="E82" s="28"/>
      <c r="F82" s="27"/>
      <c r="G82" s="28"/>
      <c r="H82" s="28"/>
      <c r="I82" s="27"/>
      <c r="J82" s="28"/>
      <c r="K82" s="28"/>
      <c r="L82" s="27"/>
      <c r="M82" s="28"/>
      <c r="N82" s="28"/>
      <c r="O82" s="27"/>
      <c r="P82" s="28"/>
      <c r="Q82" s="28"/>
      <c r="R82" s="26"/>
    </row>
    <row r="83" spans="1:18" ht="14.5" x14ac:dyDescent="0.35">
      <c r="A83" s="19"/>
      <c r="B83" s="19"/>
      <c r="C83" s="21"/>
      <c r="D83" s="28"/>
      <c r="E83" s="28"/>
      <c r="F83" s="27"/>
      <c r="G83" s="28"/>
      <c r="H83" s="28"/>
      <c r="I83" s="27"/>
      <c r="J83" s="28"/>
      <c r="K83" s="28"/>
      <c r="L83" s="27"/>
      <c r="M83" s="28"/>
      <c r="N83" s="28"/>
      <c r="O83" s="27"/>
      <c r="P83" s="28"/>
      <c r="Q83" s="28"/>
      <c r="R83" s="27"/>
    </row>
    <row r="84" spans="1:18" ht="14.5" x14ac:dyDescent="0.35">
      <c r="A84" s="19"/>
      <c r="B84" s="19"/>
      <c r="C84" s="21"/>
      <c r="D84" s="28"/>
      <c r="E84" s="28"/>
      <c r="F84" s="27"/>
      <c r="G84" s="28"/>
      <c r="H84" s="28"/>
      <c r="I84" s="27"/>
      <c r="J84" s="28"/>
      <c r="K84" s="28"/>
      <c r="L84" s="27"/>
      <c r="M84" s="28"/>
      <c r="N84" s="28"/>
      <c r="O84" s="27"/>
      <c r="P84" s="28"/>
      <c r="Q84" s="28"/>
      <c r="R84" s="27"/>
    </row>
    <row r="85" spans="1:18" ht="14.5" x14ac:dyDescent="0.35">
      <c r="A85" s="19"/>
      <c r="B85" s="19"/>
      <c r="C85" s="21"/>
      <c r="D85" s="28"/>
      <c r="E85" s="28"/>
      <c r="F85" s="27"/>
      <c r="G85" s="28"/>
      <c r="H85" s="28"/>
      <c r="I85" s="27"/>
      <c r="J85" s="28"/>
      <c r="K85" s="28"/>
      <c r="L85" s="27"/>
      <c r="M85" s="28"/>
      <c r="N85" s="28"/>
      <c r="O85" s="27"/>
      <c r="P85" s="28"/>
      <c r="Q85" s="28"/>
      <c r="R85" s="27"/>
    </row>
    <row r="86" spans="1:18" ht="14.5" x14ac:dyDescent="0.35">
      <c r="A86" s="30"/>
      <c r="B86" s="30"/>
      <c r="C86" s="24"/>
      <c r="D86" s="25"/>
      <c r="E86" s="25"/>
      <c r="F86" s="26"/>
      <c r="G86" s="25"/>
      <c r="H86" s="25"/>
      <c r="I86" s="26"/>
      <c r="J86" s="25"/>
      <c r="K86" s="25"/>
      <c r="L86" s="26"/>
      <c r="M86" s="25"/>
      <c r="N86" s="25"/>
      <c r="O86" s="26"/>
      <c r="P86" s="25"/>
      <c r="Q86" s="25"/>
      <c r="R86" s="27"/>
    </row>
    <row r="87" spans="1:18" ht="14.5" x14ac:dyDescent="0.35">
      <c r="A87" s="19"/>
      <c r="B87" s="19"/>
      <c r="C87" s="21"/>
      <c r="D87" s="28"/>
      <c r="E87" s="28"/>
      <c r="F87" s="27"/>
      <c r="G87" s="28"/>
      <c r="H87" s="28"/>
      <c r="I87" s="27"/>
      <c r="J87" s="28"/>
      <c r="K87" s="28"/>
      <c r="L87" s="27"/>
      <c r="M87" s="28"/>
      <c r="N87" s="28"/>
      <c r="O87" s="27"/>
      <c r="P87" s="28"/>
      <c r="Q87" s="28"/>
      <c r="R87" s="26"/>
    </row>
    <row r="88" spans="1:18" ht="14.5" x14ac:dyDescent="0.35">
      <c r="A88" s="19"/>
      <c r="B88" s="19"/>
      <c r="C88" s="21"/>
      <c r="D88" s="28"/>
      <c r="E88" s="28"/>
      <c r="F88" s="27"/>
      <c r="G88" s="28"/>
      <c r="H88" s="28"/>
      <c r="I88" s="27"/>
      <c r="J88" s="28"/>
      <c r="K88" s="28"/>
      <c r="L88" s="27"/>
      <c r="M88" s="28"/>
      <c r="N88" s="28"/>
      <c r="O88" s="27"/>
      <c r="P88" s="28"/>
      <c r="Q88" s="28"/>
      <c r="R88" s="27"/>
    </row>
    <row r="89" spans="1:18" ht="14.5" x14ac:dyDescent="0.35">
      <c r="A89" s="19"/>
      <c r="B89" s="19"/>
      <c r="C89" s="21"/>
      <c r="D89" s="28"/>
      <c r="E89" s="28"/>
      <c r="F89" s="27"/>
      <c r="G89" s="28"/>
      <c r="H89" s="28"/>
      <c r="I89" s="27"/>
      <c r="J89" s="28"/>
      <c r="K89" s="28"/>
      <c r="L89" s="27"/>
      <c r="M89" s="28"/>
      <c r="N89" s="28"/>
      <c r="O89" s="27"/>
      <c r="P89" s="28"/>
      <c r="Q89" s="28"/>
      <c r="R89" s="27"/>
    </row>
    <row r="90" spans="1:18" ht="14.5" x14ac:dyDescent="0.35">
      <c r="A90" s="19"/>
      <c r="B90" s="19"/>
      <c r="C90" s="21"/>
      <c r="D90" s="28"/>
      <c r="E90" s="28"/>
      <c r="F90" s="27"/>
      <c r="G90" s="28"/>
      <c r="H90" s="28"/>
      <c r="I90" s="27"/>
      <c r="J90" s="28"/>
      <c r="K90" s="28"/>
      <c r="L90" s="27"/>
      <c r="M90" s="28"/>
      <c r="N90" s="28"/>
      <c r="O90" s="27"/>
      <c r="P90" s="28"/>
      <c r="Q90" s="28"/>
    </row>
    <row r="91" spans="1:18" ht="14.5" x14ac:dyDescent="0.35">
      <c r="A91" s="19"/>
      <c r="B91" s="20"/>
      <c r="C91" s="24"/>
      <c r="D91" s="25"/>
      <c r="E91" s="25"/>
      <c r="F91" s="26"/>
      <c r="G91" s="25"/>
      <c r="H91" s="25"/>
      <c r="I91" s="26"/>
      <c r="J91" s="25"/>
      <c r="K91" s="25"/>
      <c r="L91" s="26"/>
      <c r="M91" s="25"/>
      <c r="N91" s="25"/>
      <c r="O91" s="26"/>
      <c r="P91" s="25"/>
      <c r="Q91" s="25"/>
    </row>
    <row r="92" spans="1:18" ht="14.5" x14ac:dyDescent="0.35">
      <c r="A92" s="19"/>
      <c r="B92" s="19"/>
      <c r="C92" s="21"/>
      <c r="D92" s="28"/>
      <c r="E92" s="28"/>
      <c r="F92" s="27"/>
      <c r="G92" s="28"/>
      <c r="H92" s="28"/>
      <c r="I92" s="27"/>
      <c r="J92" s="28"/>
      <c r="K92" s="28"/>
      <c r="L92" s="27"/>
      <c r="M92" s="28"/>
      <c r="N92" s="28"/>
      <c r="O92" s="27"/>
      <c r="P92" s="28"/>
      <c r="Q92" s="28"/>
    </row>
    <row r="93" spans="1:18" ht="14.5" x14ac:dyDescent="0.35">
      <c r="A93" s="19"/>
      <c r="B93" s="21"/>
      <c r="C93" s="21"/>
      <c r="D93" s="28"/>
      <c r="E93" s="28"/>
      <c r="F93" s="27"/>
      <c r="G93" s="28"/>
      <c r="H93" s="28"/>
      <c r="I93" s="27"/>
      <c r="J93" s="28"/>
      <c r="K93" s="28"/>
      <c r="L93" s="27"/>
      <c r="M93" s="28"/>
      <c r="N93" s="28"/>
      <c r="O93" s="27"/>
      <c r="P93" s="28"/>
      <c r="Q93" s="28"/>
    </row>
  </sheetData>
  <customSheetViews>
    <customSheetView guid="{2CC1B3A9-94E3-4F0A-AFF4-E3994548386B}">
      <pane xSplit="2" ySplit="9" topLeftCell="C10" activePane="bottomRight" state="frozen"/>
      <selection pane="bottomRight" activeCell="C10" sqref="C10"/>
      <pageMargins left="0.59055118110236227" right="0.59055118110236227" top="0.59055118110236227" bottom="0.59055118110236227" header="0.31496062992125984" footer="0.31496062992125984"/>
      <printOptions horizontalCentered="1"/>
      <pageSetup paperSize="9" scale="42" orientation="portrait" r:id="rId1"/>
    </customSheetView>
  </customSheetViews>
  <mergeCells count="6">
    <mergeCell ref="O7:Q8"/>
    <mergeCell ref="C7:K7"/>
    <mergeCell ref="I8:K8"/>
    <mergeCell ref="F8:H8"/>
    <mergeCell ref="C8:E8"/>
    <mergeCell ref="L7:N8"/>
  </mergeCells>
  <phoneticPr fontId="3"/>
  <conditionalFormatting sqref="C14:Q17">
    <cfRule type="containsBlanks" dxfId="5" priority="2">
      <formula>LEN(TRIM(C14))=0</formula>
    </cfRule>
  </conditionalFormatting>
  <conditionalFormatting sqref="C10:Q13">
    <cfRule type="containsBlanks" dxfId="4" priority="1">
      <formula>LEN(TRIM(C10))=0</formula>
    </cfRule>
  </conditionalFormatting>
  <hyperlinks>
    <hyperlink ref="A1" location="目次!A1" display="目次へ戻る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42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8.58203125" defaultRowHeight="14" x14ac:dyDescent="0.3"/>
  <cols>
    <col min="1" max="1" width="11.33203125" style="3" customWidth="1"/>
    <col min="2" max="2" width="5.58203125" style="3" customWidth="1"/>
    <col min="3" max="4" width="12.58203125" style="1" customWidth="1"/>
    <col min="5" max="5" width="8.08203125" style="1" customWidth="1"/>
    <col min="6" max="7" width="8.58203125" style="1" customWidth="1"/>
    <col min="8" max="8" width="8.08203125" style="1" customWidth="1"/>
    <col min="9" max="10" width="12.58203125" style="1" customWidth="1"/>
    <col min="11" max="11" width="8.08203125" style="1" customWidth="1"/>
    <col min="12" max="12" width="10.33203125" style="1" bestFit="1" customWidth="1"/>
    <col min="13" max="13" width="9.08203125" style="1" customWidth="1"/>
    <col min="14" max="14" width="8.08203125" style="1" customWidth="1"/>
    <col min="15" max="16" width="12.58203125" style="1" customWidth="1"/>
    <col min="17" max="17" width="8.08203125" style="1" customWidth="1"/>
    <col min="18" max="19" width="6.58203125" style="1" bestFit="1" customWidth="1"/>
    <col min="20" max="20" width="10.33203125" style="1" bestFit="1" customWidth="1"/>
    <col min="21" max="21" width="11.25" style="1" bestFit="1" customWidth="1"/>
    <col min="22" max="22" width="6.58203125" style="1" bestFit="1" customWidth="1"/>
    <col min="23" max="23" width="10.33203125" style="1" bestFit="1" customWidth="1"/>
    <col min="24" max="24" width="11.25" style="1" bestFit="1" customWidth="1"/>
    <col min="25" max="25" width="6.58203125" style="1" bestFit="1" customWidth="1"/>
    <col min="26" max="26" width="10.33203125" style="1" bestFit="1" customWidth="1"/>
    <col min="27" max="16384" width="8.58203125" style="1"/>
  </cols>
  <sheetData>
    <row r="1" spans="1:17" ht="14.5" x14ac:dyDescent="0.3">
      <c r="A1" s="156" t="s">
        <v>116</v>
      </c>
    </row>
    <row r="3" spans="1:17" s="109" customFormat="1" ht="20.149999999999999" customHeight="1" x14ac:dyDescent="0.55000000000000004">
      <c r="A3" s="107" t="s">
        <v>101</v>
      </c>
      <c r="B3" s="108"/>
    </row>
    <row r="4" spans="1:17" s="109" customFormat="1" ht="20.149999999999999" customHeight="1" x14ac:dyDescent="0.55000000000000004">
      <c r="A4" s="107" t="s">
        <v>110</v>
      </c>
      <c r="B4" s="108"/>
    </row>
    <row r="5" spans="1:17" s="109" customFormat="1" ht="18.5" x14ac:dyDescent="0.55000000000000004">
      <c r="A5" s="107"/>
      <c r="B5" s="108"/>
    </row>
    <row r="6" spans="1:17" s="109" customFormat="1" ht="18.5" x14ac:dyDescent="0.55000000000000004">
      <c r="A6" s="81" t="s">
        <v>38</v>
      </c>
    </row>
    <row r="7" spans="1:17" s="80" customFormat="1" ht="20.149999999999999" customHeight="1" x14ac:dyDescent="0.55000000000000004">
      <c r="A7" s="81"/>
      <c r="B7" s="79"/>
      <c r="C7" s="196" t="s">
        <v>77</v>
      </c>
      <c r="D7" s="196"/>
      <c r="E7" s="196"/>
      <c r="F7" s="196"/>
      <c r="G7" s="196"/>
      <c r="H7" s="196"/>
      <c r="I7" s="196"/>
      <c r="J7" s="196"/>
      <c r="K7" s="196"/>
      <c r="L7" s="196" t="s">
        <v>80</v>
      </c>
      <c r="M7" s="196"/>
      <c r="N7" s="196"/>
      <c r="O7" s="194" t="s">
        <v>81</v>
      </c>
      <c r="P7" s="194"/>
      <c r="Q7" s="194"/>
    </row>
    <row r="8" spans="1:17" s="80" customFormat="1" ht="20.149999999999999" customHeight="1" x14ac:dyDescent="0.55000000000000004">
      <c r="A8" s="79"/>
      <c r="B8" s="79"/>
      <c r="C8" s="195" t="s">
        <v>78</v>
      </c>
      <c r="D8" s="195"/>
      <c r="E8" s="195"/>
      <c r="F8" s="195" t="s">
        <v>79</v>
      </c>
      <c r="G8" s="195"/>
      <c r="H8" s="195"/>
      <c r="I8" s="195" t="s">
        <v>69</v>
      </c>
      <c r="J8" s="195"/>
      <c r="K8" s="195"/>
      <c r="L8" s="196"/>
      <c r="M8" s="196"/>
      <c r="N8" s="196"/>
      <c r="O8" s="194"/>
      <c r="P8" s="194"/>
      <c r="Q8" s="194"/>
    </row>
    <row r="9" spans="1:17" s="80" customFormat="1" ht="20.149999999999999" customHeight="1" x14ac:dyDescent="0.55000000000000004">
      <c r="A9" s="79"/>
      <c r="B9" s="79"/>
      <c r="C9" s="155" t="s">
        <v>66</v>
      </c>
      <c r="D9" s="155" t="s">
        <v>67</v>
      </c>
      <c r="E9" s="155" t="s">
        <v>68</v>
      </c>
      <c r="F9" s="155" t="s">
        <v>66</v>
      </c>
      <c r="G9" s="155" t="s">
        <v>67</v>
      </c>
      <c r="H9" s="155" t="s">
        <v>68</v>
      </c>
      <c r="I9" s="155" t="s">
        <v>66</v>
      </c>
      <c r="J9" s="155" t="s">
        <v>67</v>
      </c>
      <c r="K9" s="155" t="s">
        <v>68</v>
      </c>
      <c r="L9" s="155" t="s">
        <v>66</v>
      </c>
      <c r="M9" s="155" t="s">
        <v>67</v>
      </c>
      <c r="N9" s="155" t="s">
        <v>68</v>
      </c>
      <c r="O9" s="155" t="s">
        <v>66</v>
      </c>
      <c r="P9" s="155" t="s">
        <v>67</v>
      </c>
      <c r="Q9" s="155" t="s">
        <v>68</v>
      </c>
    </row>
    <row r="10" spans="1:17" s="80" customFormat="1" ht="20.149999999999999" customHeight="1" x14ac:dyDescent="0.55000000000000004">
      <c r="A10" s="121" t="s">
        <v>153</v>
      </c>
      <c r="B10" s="122" t="s">
        <v>82</v>
      </c>
      <c r="C10" s="126">
        <v>10929136</v>
      </c>
      <c r="D10" s="127">
        <v>10880804</v>
      </c>
      <c r="E10" s="128">
        <f t="shared" ref="E10:E12" si="0">IF(ISNUMBER(ROUND(D10/C10*100,1)),ROUND(D10/C10*100,1),"－")</f>
        <v>99.6</v>
      </c>
      <c r="F10" s="126">
        <v>7258</v>
      </c>
      <c r="G10" s="127">
        <v>6707</v>
      </c>
      <c r="H10" s="128">
        <f t="shared" ref="H10:H12" si="1">IF(ISNUMBER(ROUND(G10/F10*100,1)),ROUND(G10/F10*100,1),"－")</f>
        <v>92.4</v>
      </c>
      <c r="I10" s="126">
        <f>C10+F10</f>
        <v>10936394</v>
      </c>
      <c r="J10" s="127">
        <f>D10+G10</f>
        <v>10887511</v>
      </c>
      <c r="K10" s="128">
        <f t="shared" ref="K10:K12" si="2">IF(ISNUMBER(ROUND(J10/I10*100,1)),ROUND(J10/I10*100,1),"－")</f>
        <v>99.6</v>
      </c>
      <c r="L10" s="126">
        <v>108712</v>
      </c>
      <c r="M10" s="127">
        <v>50426</v>
      </c>
      <c r="N10" s="128">
        <f t="shared" ref="N10:N12" si="3">IF(ISNUMBER(ROUND(M10/L10*100,1)),ROUND(M10/L10*100,1),"－")</f>
        <v>46.4</v>
      </c>
      <c r="O10" s="126">
        <f>I10+L10</f>
        <v>11045106</v>
      </c>
      <c r="P10" s="127">
        <f>J10+M10</f>
        <v>10937937</v>
      </c>
      <c r="Q10" s="128">
        <f t="shared" ref="Q10:Q12" si="4">IF(ISNUMBER(ROUND(P10/O10*100,1)),ROUND(P10/O10*100,1),"－")</f>
        <v>99</v>
      </c>
    </row>
    <row r="11" spans="1:17" s="80" customFormat="1" ht="20.149999999999999" customHeight="1" x14ac:dyDescent="0.55000000000000004">
      <c r="A11" s="123"/>
      <c r="B11" s="103" t="s">
        <v>83</v>
      </c>
      <c r="C11" s="112">
        <v>13069844</v>
      </c>
      <c r="D11" s="110">
        <v>13012045</v>
      </c>
      <c r="E11" s="111">
        <f t="shared" si="0"/>
        <v>99.6</v>
      </c>
      <c r="F11" s="112">
        <v>8680</v>
      </c>
      <c r="G11" s="110">
        <v>8021</v>
      </c>
      <c r="H11" s="111">
        <f t="shared" si="1"/>
        <v>92.4</v>
      </c>
      <c r="I11" s="112">
        <f>C11+F11</f>
        <v>13078524</v>
      </c>
      <c r="J11" s="110">
        <f>D11+G11</f>
        <v>13020066</v>
      </c>
      <c r="K11" s="111">
        <f t="shared" si="2"/>
        <v>99.6</v>
      </c>
      <c r="L11" s="112">
        <v>130005</v>
      </c>
      <c r="M11" s="110">
        <v>60302</v>
      </c>
      <c r="N11" s="111">
        <f t="shared" si="3"/>
        <v>46.4</v>
      </c>
      <c r="O11" s="112">
        <f>I11+L11</f>
        <v>13208529</v>
      </c>
      <c r="P11" s="110">
        <f>J11+M11</f>
        <v>13080368</v>
      </c>
      <c r="Q11" s="111">
        <f t="shared" si="4"/>
        <v>99</v>
      </c>
    </row>
    <row r="12" spans="1:17" s="80" customFormat="1" ht="20.149999999999999" customHeight="1" x14ac:dyDescent="0.55000000000000004">
      <c r="A12" s="124"/>
      <c r="B12" s="104" t="s">
        <v>69</v>
      </c>
      <c r="C12" s="116">
        <f>C10+C11</f>
        <v>23998980</v>
      </c>
      <c r="D12" s="114">
        <f>D10+D11</f>
        <v>23892849</v>
      </c>
      <c r="E12" s="115">
        <f t="shared" si="0"/>
        <v>99.6</v>
      </c>
      <c r="F12" s="116">
        <f>F10+F11</f>
        <v>15938</v>
      </c>
      <c r="G12" s="114">
        <f>G10+G11</f>
        <v>14728</v>
      </c>
      <c r="H12" s="115">
        <f t="shared" si="1"/>
        <v>92.4</v>
      </c>
      <c r="I12" s="116">
        <f>I10+I11</f>
        <v>24014918</v>
      </c>
      <c r="J12" s="114">
        <f>J10+J11</f>
        <v>23907577</v>
      </c>
      <c r="K12" s="115">
        <f t="shared" si="2"/>
        <v>99.6</v>
      </c>
      <c r="L12" s="116">
        <f>L10+L11</f>
        <v>238717</v>
      </c>
      <c r="M12" s="114">
        <f>M10+M11</f>
        <v>110728</v>
      </c>
      <c r="N12" s="115">
        <f t="shared" si="3"/>
        <v>46.4</v>
      </c>
      <c r="O12" s="116">
        <f>O10+O11</f>
        <v>24253635</v>
      </c>
      <c r="P12" s="114">
        <f>P10+P11</f>
        <v>24018305</v>
      </c>
      <c r="Q12" s="115">
        <f t="shared" si="4"/>
        <v>99</v>
      </c>
    </row>
    <row r="13" spans="1:17" s="80" customFormat="1" ht="20.149999999999999" customHeight="1" x14ac:dyDescent="0.55000000000000004">
      <c r="A13" s="121" t="s">
        <v>130</v>
      </c>
      <c r="B13" s="122" t="s">
        <v>82</v>
      </c>
      <c r="C13" s="126">
        <v>10869070</v>
      </c>
      <c r="D13" s="127">
        <v>10813961</v>
      </c>
      <c r="E13" s="128">
        <f t="shared" ref="E13:E15" si="5">IF(ISNUMBER(ROUND(D13/C13*100,1)),ROUND(D13/C13*100,1),"－")</f>
        <v>99.5</v>
      </c>
      <c r="F13" s="126">
        <v>2166</v>
      </c>
      <c r="G13" s="127">
        <v>1935</v>
      </c>
      <c r="H13" s="128">
        <f t="shared" ref="H13:H15" si="6">IF(ISNUMBER(ROUND(G13/F13*100,1)),ROUND(G13/F13*100,1),"－")</f>
        <v>89.3</v>
      </c>
      <c r="I13" s="126">
        <f>C13+F13</f>
        <v>10871236</v>
      </c>
      <c r="J13" s="127">
        <f>D13+G13</f>
        <v>10815896</v>
      </c>
      <c r="K13" s="128">
        <f t="shared" ref="K13:K15" si="7">IF(ISNUMBER(ROUND(J13/I13*100,1)),ROUND(J13/I13*100,1),"－")</f>
        <v>99.5</v>
      </c>
      <c r="L13" s="126">
        <v>120245</v>
      </c>
      <c r="M13" s="127">
        <v>57445</v>
      </c>
      <c r="N13" s="128">
        <f t="shared" ref="N13:N15" si="8">IF(ISNUMBER(ROUND(M13/L13*100,1)),ROUND(M13/L13*100,1),"－")</f>
        <v>47.8</v>
      </c>
      <c r="O13" s="126">
        <f>I13+L13</f>
        <v>10991481</v>
      </c>
      <c r="P13" s="127">
        <f>J13+M13</f>
        <v>10873341</v>
      </c>
      <c r="Q13" s="128">
        <f t="shared" ref="Q13:Q15" si="9">IF(ISNUMBER(ROUND(P13/O13*100,1)),ROUND(P13/O13*100,1),"－")</f>
        <v>98.9</v>
      </c>
    </row>
    <row r="14" spans="1:17" s="80" customFormat="1" ht="20.149999999999999" customHeight="1" x14ac:dyDescent="0.55000000000000004">
      <c r="A14" s="123"/>
      <c r="B14" s="103" t="s">
        <v>83</v>
      </c>
      <c r="C14" s="112">
        <v>12596107</v>
      </c>
      <c r="D14" s="110">
        <v>12532241</v>
      </c>
      <c r="E14" s="111">
        <f t="shared" si="5"/>
        <v>99.5</v>
      </c>
      <c r="F14" s="112">
        <v>4486</v>
      </c>
      <c r="G14" s="110">
        <v>4005</v>
      </c>
      <c r="H14" s="111">
        <f t="shared" si="6"/>
        <v>89.3</v>
      </c>
      <c r="I14" s="112">
        <f>C14+F14</f>
        <v>12600593</v>
      </c>
      <c r="J14" s="110">
        <f>D14+G14</f>
        <v>12536246</v>
      </c>
      <c r="K14" s="111">
        <f t="shared" si="7"/>
        <v>99.5</v>
      </c>
      <c r="L14" s="112">
        <v>139351</v>
      </c>
      <c r="M14" s="110">
        <v>66573</v>
      </c>
      <c r="N14" s="111">
        <f t="shared" si="8"/>
        <v>47.8</v>
      </c>
      <c r="O14" s="112">
        <f>I14+L14</f>
        <v>12739944</v>
      </c>
      <c r="P14" s="110">
        <f>J14+M14</f>
        <v>12602819</v>
      </c>
      <c r="Q14" s="111">
        <f t="shared" si="9"/>
        <v>98.9</v>
      </c>
    </row>
    <row r="15" spans="1:17" s="80" customFormat="1" ht="20.149999999999999" customHeight="1" x14ac:dyDescent="0.55000000000000004">
      <c r="A15" s="124"/>
      <c r="B15" s="104" t="s">
        <v>69</v>
      </c>
      <c r="C15" s="116">
        <f>C13+C14</f>
        <v>23465177</v>
      </c>
      <c r="D15" s="114">
        <f>D13+D14</f>
        <v>23346202</v>
      </c>
      <c r="E15" s="115">
        <f t="shared" si="5"/>
        <v>99.5</v>
      </c>
      <c r="F15" s="116">
        <f>F13+F14</f>
        <v>6652</v>
      </c>
      <c r="G15" s="114">
        <f>G13+G14</f>
        <v>5940</v>
      </c>
      <c r="H15" s="115">
        <f t="shared" si="6"/>
        <v>89.3</v>
      </c>
      <c r="I15" s="116">
        <f>I13+I14</f>
        <v>23471829</v>
      </c>
      <c r="J15" s="114">
        <f>J13+J14</f>
        <v>23352142</v>
      </c>
      <c r="K15" s="115">
        <f t="shared" si="7"/>
        <v>99.5</v>
      </c>
      <c r="L15" s="116">
        <f>L13+L14</f>
        <v>259596</v>
      </c>
      <c r="M15" s="114">
        <f>M13+M14</f>
        <v>124018</v>
      </c>
      <c r="N15" s="115">
        <f t="shared" si="8"/>
        <v>47.8</v>
      </c>
      <c r="O15" s="116">
        <f>O13+O14</f>
        <v>23731425</v>
      </c>
      <c r="P15" s="114">
        <f>P13+P14</f>
        <v>23476160</v>
      </c>
      <c r="Q15" s="115">
        <f t="shared" si="9"/>
        <v>98.9</v>
      </c>
    </row>
    <row r="16" spans="1:17" s="80" customFormat="1" ht="20.149999999999999" customHeight="1" x14ac:dyDescent="0.55000000000000004">
      <c r="A16" s="121" t="s">
        <v>122</v>
      </c>
      <c r="B16" s="122" t="s">
        <v>82</v>
      </c>
      <c r="C16" s="126">
        <v>10382022</v>
      </c>
      <c r="D16" s="127">
        <v>10328880</v>
      </c>
      <c r="E16" s="128">
        <f t="shared" ref="E16:E18" si="10">IF(ISNUMBER(ROUND(D16/C16*100,1)),ROUND(D16/C16*100,1),"－")</f>
        <v>99.5</v>
      </c>
      <c r="F16" s="126">
        <v>4670</v>
      </c>
      <c r="G16" s="127">
        <v>4087</v>
      </c>
      <c r="H16" s="128">
        <f t="shared" ref="H16:H18" si="11">IF(ISNUMBER(ROUND(G16/F16*100,1)),ROUND(G16/F16*100,1),"－")</f>
        <v>87.5</v>
      </c>
      <c r="I16" s="126">
        <f>C16+F16</f>
        <v>10386692</v>
      </c>
      <c r="J16" s="127">
        <f>D16+G16</f>
        <v>10332967</v>
      </c>
      <c r="K16" s="128">
        <f t="shared" ref="K16:K18" si="12">IF(ISNUMBER(ROUND(J16/I16*100,1)),ROUND(J16/I16*100,1),"－")</f>
        <v>99.5</v>
      </c>
      <c r="L16" s="126">
        <v>268003</v>
      </c>
      <c r="M16" s="127">
        <v>193729</v>
      </c>
      <c r="N16" s="128">
        <f t="shared" ref="N16:N18" si="13">IF(ISNUMBER(ROUND(M16/L16*100,1)),ROUND(M16/L16*100,1),"－")</f>
        <v>72.3</v>
      </c>
      <c r="O16" s="126">
        <f>I16+L16</f>
        <v>10654695</v>
      </c>
      <c r="P16" s="127">
        <f>J16+M16</f>
        <v>10526696</v>
      </c>
      <c r="Q16" s="128">
        <f t="shared" ref="Q16:Q18" si="14">IF(ISNUMBER(ROUND(P16/O16*100,1)),ROUND(P16/O16*100,1),"－")</f>
        <v>98.8</v>
      </c>
    </row>
    <row r="17" spans="1:28" s="80" customFormat="1" ht="20.149999999999999" customHeight="1" x14ac:dyDescent="0.55000000000000004">
      <c r="A17" s="123"/>
      <c r="B17" s="103" t="s">
        <v>83</v>
      </c>
      <c r="C17" s="112">
        <v>12031669</v>
      </c>
      <c r="D17" s="110">
        <v>11970084</v>
      </c>
      <c r="E17" s="111">
        <f t="shared" si="10"/>
        <v>99.5</v>
      </c>
      <c r="F17" s="112">
        <v>8993</v>
      </c>
      <c r="G17" s="110">
        <v>7871</v>
      </c>
      <c r="H17" s="111">
        <f t="shared" si="11"/>
        <v>87.5</v>
      </c>
      <c r="I17" s="112">
        <f>C17+F17</f>
        <v>12040662</v>
      </c>
      <c r="J17" s="110">
        <f>D17+G17</f>
        <v>11977955</v>
      </c>
      <c r="K17" s="111">
        <f t="shared" si="12"/>
        <v>99.5</v>
      </c>
      <c r="L17" s="112">
        <v>310587</v>
      </c>
      <c r="M17" s="110">
        <v>224512</v>
      </c>
      <c r="N17" s="111">
        <f t="shared" si="13"/>
        <v>72.3</v>
      </c>
      <c r="O17" s="112">
        <f>I17+L17</f>
        <v>12351249</v>
      </c>
      <c r="P17" s="110">
        <f>J17+M17</f>
        <v>12202467</v>
      </c>
      <c r="Q17" s="111">
        <f t="shared" si="14"/>
        <v>98.8</v>
      </c>
    </row>
    <row r="18" spans="1:28" s="80" customFormat="1" ht="20.149999999999999" customHeight="1" x14ac:dyDescent="0.55000000000000004">
      <c r="A18" s="124"/>
      <c r="B18" s="104" t="s">
        <v>69</v>
      </c>
      <c r="C18" s="116">
        <f>C16+C17</f>
        <v>22413691</v>
      </c>
      <c r="D18" s="114">
        <f>D16+D17</f>
        <v>22298964</v>
      </c>
      <c r="E18" s="115">
        <f t="shared" si="10"/>
        <v>99.5</v>
      </c>
      <c r="F18" s="116">
        <f>F16+F17</f>
        <v>13663</v>
      </c>
      <c r="G18" s="114">
        <f>G16+G17</f>
        <v>11958</v>
      </c>
      <c r="H18" s="115">
        <f t="shared" si="11"/>
        <v>87.5</v>
      </c>
      <c r="I18" s="116">
        <f>I16+I17</f>
        <v>22427354</v>
      </c>
      <c r="J18" s="114">
        <f>J16+J17</f>
        <v>22310922</v>
      </c>
      <c r="K18" s="115">
        <f t="shared" si="12"/>
        <v>99.5</v>
      </c>
      <c r="L18" s="116">
        <f>L16+L17</f>
        <v>578590</v>
      </c>
      <c r="M18" s="114">
        <f>M16+M17</f>
        <v>418241</v>
      </c>
      <c r="N18" s="115">
        <f t="shared" si="13"/>
        <v>72.3</v>
      </c>
      <c r="O18" s="116">
        <f>O16+O17</f>
        <v>23005944</v>
      </c>
      <c r="P18" s="114">
        <f>P16+P17</f>
        <v>22729163</v>
      </c>
      <c r="Q18" s="115">
        <f t="shared" si="14"/>
        <v>98.8</v>
      </c>
    </row>
    <row r="19" spans="1:28" s="80" customFormat="1" ht="20.149999999999999" customHeight="1" x14ac:dyDescent="0.55000000000000004">
      <c r="A19" s="121" t="s">
        <v>71</v>
      </c>
      <c r="B19" s="122" t="s">
        <v>82</v>
      </c>
      <c r="C19" s="126">
        <v>10452960</v>
      </c>
      <c r="D19" s="127">
        <v>10254765</v>
      </c>
      <c r="E19" s="128">
        <f t="shared" ref="E19:E33" si="15">IF(ISNUMBER(ROUND(D19/C19*100,1)),ROUND(D19/C19*100,1),"－")</f>
        <v>98.1</v>
      </c>
      <c r="F19" s="126">
        <v>2511</v>
      </c>
      <c r="G19" s="127">
        <v>1668</v>
      </c>
      <c r="H19" s="128">
        <f t="shared" ref="H19:H33" si="16">IF(ISNUMBER(ROUND(G19/F19*100,1)),ROUND(G19/F19*100,1),"－")</f>
        <v>66.400000000000006</v>
      </c>
      <c r="I19" s="126">
        <f>C19+F19</f>
        <v>10455471</v>
      </c>
      <c r="J19" s="127">
        <f>D19+G19</f>
        <v>10256433</v>
      </c>
      <c r="K19" s="128">
        <f t="shared" ref="K19:K33" si="17">IF(ISNUMBER(ROUND(J19/I19*100,1)),ROUND(J19/I19*100,1),"－")</f>
        <v>98.1</v>
      </c>
      <c r="L19" s="126">
        <v>151416</v>
      </c>
      <c r="M19" s="127">
        <v>68459</v>
      </c>
      <c r="N19" s="128">
        <f t="shared" ref="N19:N33" si="18">IF(ISNUMBER(ROUND(M19/L19*100,1)),ROUND(M19/L19*100,1),"－")</f>
        <v>45.2</v>
      </c>
      <c r="O19" s="126">
        <f>I19+L19</f>
        <v>10606887</v>
      </c>
      <c r="P19" s="127">
        <f>J19+M19</f>
        <v>10324892</v>
      </c>
      <c r="Q19" s="128">
        <f t="shared" ref="Q19:Q33" si="19">IF(ISNUMBER(ROUND(P19/O19*100,1)),ROUND(P19/O19*100,1),"－")</f>
        <v>97.3</v>
      </c>
      <c r="R19" s="34"/>
    </row>
    <row r="20" spans="1:28" s="33" customFormat="1" ht="20.149999999999999" customHeight="1" x14ac:dyDescent="0.55000000000000004">
      <c r="A20" s="123"/>
      <c r="B20" s="103" t="s">
        <v>83</v>
      </c>
      <c r="C20" s="112">
        <v>12642401</v>
      </c>
      <c r="D20" s="110">
        <v>12402693</v>
      </c>
      <c r="E20" s="111">
        <f t="shared" si="15"/>
        <v>98.1</v>
      </c>
      <c r="F20" s="112">
        <v>3407</v>
      </c>
      <c r="G20" s="110">
        <v>2263</v>
      </c>
      <c r="H20" s="111">
        <f t="shared" si="16"/>
        <v>66.400000000000006</v>
      </c>
      <c r="I20" s="112">
        <f>C20+F20</f>
        <v>12645808</v>
      </c>
      <c r="J20" s="110">
        <f>D20+G20</f>
        <v>12404956</v>
      </c>
      <c r="K20" s="111">
        <f t="shared" si="17"/>
        <v>98.1</v>
      </c>
      <c r="L20" s="112">
        <v>183132</v>
      </c>
      <c r="M20" s="110">
        <v>82798</v>
      </c>
      <c r="N20" s="111">
        <f t="shared" si="18"/>
        <v>45.2</v>
      </c>
      <c r="O20" s="112">
        <f>I20+L20</f>
        <v>12828940</v>
      </c>
      <c r="P20" s="110">
        <f>J20+M20</f>
        <v>12487754</v>
      </c>
      <c r="Q20" s="111">
        <f t="shared" si="19"/>
        <v>97.3</v>
      </c>
      <c r="R20" s="26"/>
      <c r="S20" s="61"/>
      <c r="T20" s="61"/>
      <c r="U20" s="82"/>
      <c r="V20" s="61"/>
      <c r="W20" s="61"/>
      <c r="X20" s="82"/>
      <c r="Y20" s="61"/>
      <c r="Z20" s="61"/>
    </row>
    <row r="21" spans="1:28" s="33" customFormat="1" ht="20.149999999999999" customHeight="1" x14ac:dyDescent="0.55000000000000004">
      <c r="A21" s="124"/>
      <c r="B21" s="104" t="s">
        <v>69</v>
      </c>
      <c r="C21" s="116">
        <f>C19+C20</f>
        <v>23095361</v>
      </c>
      <c r="D21" s="114">
        <f>D19+D20</f>
        <v>22657458</v>
      </c>
      <c r="E21" s="115">
        <f t="shared" si="15"/>
        <v>98.1</v>
      </c>
      <c r="F21" s="116">
        <f>F19+F20</f>
        <v>5918</v>
      </c>
      <c r="G21" s="114">
        <f>G19+G20</f>
        <v>3931</v>
      </c>
      <c r="H21" s="115">
        <f t="shared" si="16"/>
        <v>66.400000000000006</v>
      </c>
      <c r="I21" s="116">
        <f>I19+I20</f>
        <v>23101279</v>
      </c>
      <c r="J21" s="114">
        <f>J19+J20</f>
        <v>22661389</v>
      </c>
      <c r="K21" s="115">
        <f t="shared" si="17"/>
        <v>98.1</v>
      </c>
      <c r="L21" s="116">
        <f>L19+L20</f>
        <v>334548</v>
      </c>
      <c r="M21" s="114">
        <f>M19+M20</f>
        <v>151257</v>
      </c>
      <c r="N21" s="115">
        <f t="shared" si="18"/>
        <v>45.2</v>
      </c>
      <c r="O21" s="116">
        <f>O19+O20</f>
        <v>23435827</v>
      </c>
      <c r="P21" s="114">
        <f>P19+P20</f>
        <v>22812646</v>
      </c>
      <c r="Q21" s="115">
        <f t="shared" si="19"/>
        <v>97.3</v>
      </c>
      <c r="R21" s="27"/>
      <c r="S21" s="82"/>
      <c r="T21" s="82"/>
      <c r="U21" s="82"/>
      <c r="V21" s="82"/>
      <c r="W21" s="82"/>
      <c r="X21" s="82"/>
      <c r="Y21" s="82"/>
      <c r="Z21" s="82"/>
    </row>
    <row r="22" spans="1:28" s="33" customFormat="1" ht="20.149999999999999" customHeight="1" x14ac:dyDescent="0.55000000000000004">
      <c r="A22" s="130" t="s">
        <v>15</v>
      </c>
      <c r="B22" s="125" t="s">
        <v>82</v>
      </c>
      <c r="C22" s="120">
        <v>10409906</v>
      </c>
      <c r="D22" s="118">
        <v>10336119</v>
      </c>
      <c r="E22" s="128">
        <f t="shared" si="15"/>
        <v>99.3</v>
      </c>
      <c r="F22" s="120">
        <v>3326</v>
      </c>
      <c r="G22" s="118">
        <v>2476</v>
      </c>
      <c r="H22" s="128">
        <f t="shared" si="16"/>
        <v>74.400000000000006</v>
      </c>
      <c r="I22" s="126">
        <f>C22+F22</f>
        <v>10413232</v>
      </c>
      <c r="J22" s="127">
        <f>D22+G22</f>
        <v>10338595</v>
      </c>
      <c r="K22" s="128">
        <f t="shared" si="17"/>
        <v>99.3</v>
      </c>
      <c r="L22" s="120">
        <v>149107</v>
      </c>
      <c r="M22" s="118">
        <v>59007</v>
      </c>
      <c r="N22" s="128">
        <f t="shared" si="18"/>
        <v>39.6</v>
      </c>
      <c r="O22" s="126">
        <f>I22+L22</f>
        <v>10562339</v>
      </c>
      <c r="P22" s="127">
        <f>J22+M22</f>
        <v>10397602</v>
      </c>
      <c r="Q22" s="128">
        <f t="shared" si="19"/>
        <v>98.4</v>
      </c>
      <c r="R22" s="27"/>
      <c r="S22" s="61"/>
      <c r="T22" s="61"/>
      <c r="U22" s="61"/>
      <c r="V22" s="61"/>
      <c r="W22" s="61"/>
      <c r="X22" s="61"/>
      <c r="Y22" s="61"/>
      <c r="Z22" s="61"/>
      <c r="AA22" s="48"/>
      <c r="AB22" s="48"/>
    </row>
    <row r="23" spans="1:28" s="33" customFormat="1" ht="20.149999999999999" customHeight="1" x14ac:dyDescent="0.55000000000000004">
      <c r="A23" s="123"/>
      <c r="B23" s="103" t="s">
        <v>83</v>
      </c>
      <c r="C23" s="112">
        <v>12388837</v>
      </c>
      <c r="D23" s="110">
        <v>12301024</v>
      </c>
      <c r="E23" s="111">
        <f t="shared" si="15"/>
        <v>99.3</v>
      </c>
      <c r="F23" s="112">
        <v>2976</v>
      </c>
      <c r="G23" s="110">
        <v>2217</v>
      </c>
      <c r="H23" s="111">
        <f t="shared" si="16"/>
        <v>74.5</v>
      </c>
      <c r="I23" s="112">
        <f>C23+F23</f>
        <v>12391813</v>
      </c>
      <c r="J23" s="110">
        <f>D23+G23</f>
        <v>12303241</v>
      </c>
      <c r="K23" s="111">
        <f t="shared" si="17"/>
        <v>99.3</v>
      </c>
      <c r="L23" s="112">
        <v>177453</v>
      </c>
      <c r="M23" s="110">
        <v>70225</v>
      </c>
      <c r="N23" s="111">
        <f t="shared" si="18"/>
        <v>39.6</v>
      </c>
      <c r="O23" s="112">
        <f>I23+L23</f>
        <v>12569266</v>
      </c>
      <c r="P23" s="110">
        <f>J23+M23</f>
        <v>12373466</v>
      </c>
      <c r="Q23" s="111">
        <f t="shared" si="19"/>
        <v>98.4</v>
      </c>
      <c r="R23" s="27"/>
      <c r="S23" s="49"/>
      <c r="T23" s="49"/>
      <c r="U23" s="86"/>
      <c r="V23" s="49"/>
      <c r="W23" s="49"/>
      <c r="X23" s="86"/>
      <c r="Y23" s="49"/>
      <c r="Z23" s="49"/>
      <c r="AA23" s="49"/>
      <c r="AB23" s="49"/>
    </row>
    <row r="24" spans="1:28" s="33" customFormat="1" ht="20.149999999999999" customHeight="1" x14ac:dyDescent="0.55000000000000004">
      <c r="A24" s="124"/>
      <c r="B24" s="104" t="s">
        <v>70</v>
      </c>
      <c r="C24" s="116">
        <f>C22+C23</f>
        <v>22798743</v>
      </c>
      <c r="D24" s="114">
        <f>D22+D23</f>
        <v>22637143</v>
      </c>
      <c r="E24" s="115">
        <f t="shared" si="15"/>
        <v>99.3</v>
      </c>
      <c r="F24" s="116">
        <f>F22+F23</f>
        <v>6302</v>
      </c>
      <c r="G24" s="114">
        <f>G22+G23</f>
        <v>4693</v>
      </c>
      <c r="H24" s="115">
        <f t="shared" si="16"/>
        <v>74.5</v>
      </c>
      <c r="I24" s="116">
        <f>I22+I23</f>
        <v>22805045</v>
      </c>
      <c r="J24" s="114">
        <f>J22+J23</f>
        <v>22641836</v>
      </c>
      <c r="K24" s="115">
        <f t="shared" si="17"/>
        <v>99.3</v>
      </c>
      <c r="L24" s="116">
        <f>L22+L23</f>
        <v>326560</v>
      </c>
      <c r="M24" s="114">
        <f>M22+M23</f>
        <v>129232</v>
      </c>
      <c r="N24" s="115">
        <f t="shared" si="18"/>
        <v>39.6</v>
      </c>
      <c r="O24" s="116">
        <f>O22+O23</f>
        <v>23131605</v>
      </c>
      <c r="P24" s="114">
        <f>P22+P23</f>
        <v>22771068</v>
      </c>
      <c r="Q24" s="115">
        <f t="shared" si="19"/>
        <v>98.4</v>
      </c>
      <c r="R24" s="27"/>
      <c r="S24" s="49"/>
      <c r="T24" s="49"/>
      <c r="U24" s="86"/>
      <c r="V24" s="49"/>
      <c r="W24" s="49"/>
      <c r="X24" s="86"/>
      <c r="Y24" s="49"/>
      <c r="Z24" s="49"/>
      <c r="AA24" s="49"/>
      <c r="AB24" s="49"/>
    </row>
    <row r="25" spans="1:28" s="33" customFormat="1" ht="20.149999999999999" customHeight="1" x14ac:dyDescent="0.55000000000000004">
      <c r="A25" s="130" t="s">
        <v>72</v>
      </c>
      <c r="B25" s="125" t="s">
        <v>86</v>
      </c>
      <c r="C25" s="120">
        <v>10332012</v>
      </c>
      <c r="D25" s="118">
        <v>10271220</v>
      </c>
      <c r="E25" s="128">
        <f t="shared" si="15"/>
        <v>99.4</v>
      </c>
      <c r="F25" s="120">
        <v>6772</v>
      </c>
      <c r="G25" s="118">
        <v>5070</v>
      </c>
      <c r="H25" s="128">
        <f t="shared" si="16"/>
        <v>74.900000000000006</v>
      </c>
      <c r="I25" s="126">
        <f>C25+F25</f>
        <v>10338784</v>
      </c>
      <c r="J25" s="127">
        <f>D25+G25</f>
        <v>10276290</v>
      </c>
      <c r="K25" s="128">
        <f t="shared" si="17"/>
        <v>99.4</v>
      </c>
      <c r="L25" s="120">
        <v>181648</v>
      </c>
      <c r="M25" s="118">
        <v>72505</v>
      </c>
      <c r="N25" s="128">
        <f t="shared" si="18"/>
        <v>39.9</v>
      </c>
      <c r="O25" s="126">
        <f>I25+L25</f>
        <v>10520432</v>
      </c>
      <c r="P25" s="127">
        <f>J25+M25</f>
        <v>10348795</v>
      </c>
      <c r="Q25" s="128">
        <f t="shared" si="19"/>
        <v>98.4</v>
      </c>
      <c r="R25" s="26"/>
      <c r="S25" s="49"/>
      <c r="T25" s="49"/>
      <c r="U25" s="86"/>
      <c r="V25" s="49"/>
      <c r="W25" s="49"/>
      <c r="X25" s="86"/>
      <c r="Y25" s="49"/>
      <c r="Z25" s="49"/>
    </row>
    <row r="26" spans="1:28" s="33" customFormat="1" ht="20.149999999999999" customHeight="1" x14ac:dyDescent="0.55000000000000004">
      <c r="A26" s="123"/>
      <c r="B26" s="103" t="s">
        <v>83</v>
      </c>
      <c r="C26" s="112">
        <v>12124002</v>
      </c>
      <c r="D26" s="110">
        <v>12052666</v>
      </c>
      <c r="E26" s="111">
        <f t="shared" si="15"/>
        <v>99.4</v>
      </c>
      <c r="F26" s="112">
        <v>4082</v>
      </c>
      <c r="G26" s="110">
        <v>3056</v>
      </c>
      <c r="H26" s="111">
        <f t="shared" si="16"/>
        <v>74.900000000000006</v>
      </c>
      <c r="I26" s="112">
        <f>C26+F26</f>
        <v>12128084</v>
      </c>
      <c r="J26" s="110">
        <f>D26+G26</f>
        <v>12055722</v>
      </c>
      <c r="K26" s="111">
        <f t="shared" si="17"/>
        <v>99.4</v>
      </c>
      <c r="L26" s="112">
        <v>213154</v>
      </c>
      <c r="M26" s="110">
        <v>85081</v>
      </c>
      <c r="N26" s="111">
        <f t="shared" si="18"/>
        <v>39.9</v>
      </c>
      <c r="O26" s="112">
        <f>I26+L26</f>
        <v>12341238</v>
      </c>
      <c r="P26" s="110">
        <f>J26+M26</f>
        <v>12140803</v>
      </c>
      <c r="Q26" s="111">
        <f t="shared" si="19"/>
        <v>98.4</v>
      </c>
      <c r="R26" s="27"/>
      <c r="S26" s="49"/>
      <c r="T26" s="49"/>
      <c r="U26" s="86"/>
      <c r="V26" s="49"/>
      <c r="W26" s="49"/>
      <c r="X26" s="86"/>
      <c r="Y26" s="49"/>
      <c r="Z26" s="49"/>
    </row>
    <row r="27" spans="1:28" s="33" customFormat="1" ht="20.149999999999999" customHeight="1" x14ac:dyDescent="0.55000000000000004">
      <c r="A27" s="124"/>
      <c r="B27" s="104" t="s">
        <v>70</v>
      </c>
      <c r="C27" s="116">
        <f>C25+C26</f>
        <v>22456014</v>
      </c>
      <c r="D27" s="114">
        <f>D25+D26</f>
        <v>22323886</v>
      </c>
      <c r="E27" s="115">
        <f t="shared" si="15"/>
        <v>99.4</v>
      </c>
      <c r="F27" s="116">
        <f>F25+F26</f>
        <v>10854</v>
      </c>
      <c r="G27" s="114">
        <f>G25+G26</f>
        <v>8126</v>
      </c>
      <c r="H27" s="115">
        <f t="shared" si="16"/>
        <v>74.900000000000006</v>
      </c>
      <c r="I27" s="116">
        <f>I25+I26</f>
        <v>22466868</v>
      </c>
      <c r="J27" s="114">
        <f>J25+J26</f>
        <v>22332012</v>
      </c>
      <c r="K27" s="115">
        <f t="shared" si="17"/>
        <v>99.4</v>
      </c>
      <c r="L27" s="116">
        <f>L25+L26</f>
        <v>394802</v>
      </c>
      <c r="M27" s="114">
        <f>M25+M26</f>
        <v>157586</v>
      </c>
      <c r="N27" s="115">
        <f t="shared" si="18"/>
        <v>39.9</v>
      </c>
      <c r="O27" s="116">
        <f>O25+O26</f>
        <v>22861670</v>
      </c>
      <c r="P27" s="114">
        <f>P25+P26</f>
        <v>22489598</v>
      </c>
      <c r="Q27" s="115">
        <f t="shared" si="19"/>
        <v>98.4</v>
      </c>
      <c r="R27" s="27"/>
      <c r="S27" s="49"/>
      <c r="T27" s="49"/>
      <c r="U27" s="86"/>
      <c r="V27" s="49"/>
      <c r="W27" s="49"/>
      <c r="X27" s="86"/>
      <c r="Y27" s="49"/>
      <c r="Z27" s="49"/>
    </row>
    <row r="28" spans="1:28" s="33" customFormat="1" ht="20.149999999999999" customHeight="1" x14ac:dyDescent="0.55000000000000004">
      <c r="A28" s="130" t="s">
        <v>32</v>
      </c>
      <c r="B28" s="125" t="s">
        <v>82</v>
      </c>
      <c r="C28" s="120">
        <v>10184331</v>
      </c>
      <c r="D28" s="118">
        <v>10118229</v>
      </c>
      <c r="E28" s="128">
        <f t="shared" si="15"/>
        <v>99.4</v>
      </c>
      <c r="F28" s="120">
        <v>3956</v>
      </c>
      <c r="G28" s="118">
        <v>3157</v>
      </c>
      <c r="H28" s="128">
        <f t="shared" si="16"/>
        <v>79.8</v>
      </c>
      <c r="I28" s="126">
        <f>C28+F28</f>
        <v>10188287</v>
      </c>
      <c r="J28" s="127">
        <f>D28+G28</f>
        <v>10121386</v>
      </c>
      <c r="K28" s="128">
        <f t="shared" si="17"/>
        <v>99.3</v>
      </c>
      <c r="L28" s="120">
        <v>206450</v>
      </c>
      <c r="M28" s="118">
        <v>78076</v>
      </c>
      <c r="N28" s="128">
        <f t="shared" si="18"/>
        <v>37.799999999999997</v>
      </c>
      <c r="O28" s="126">
        <f>I28+L28</f>
        <v>10394737</v>
      </c>
      <c r="P28" s="127">
        <f>J28+M28</f>
        <v>10199462</v>
      </c>
      <c r="Q28" s="128">
        <f t="shared" si="19"/>
        <v>98.1</v>
      </c>
      <c r="R28" s="27"/>
      <c r="S28" s="49"/>
      <c r="T28" s="49"/>
      <c r="U28" s="86"/>
      <c r="V28" s="49"/>
      <c r="W28" s="49"/>
      <c r="X28" s="86"/>
      <c r="Y28" s="49"/>
      <c r="Z28" s="49"/>
    </row>
    <row r="29" spans="1:28" s="33" customFormat="1" ht="20.149999999999999" customHeight="1" x14ac:dyDescent="0.55000000000000004">
      <c r="A29" s="123"/>
      <c r="B29" s="103" t="s">
        <v>83</v>
      </c>
      <c r="C29" s="112">
        <v>12164432</v>
      </c>
      <c r="D29" s="110">
        <v>12085478</v>
      </c>
      <c r="E29" s="111">
        <f t="shared" si="15"/>
        <v>99.4</v>
      </c>
      <c r="F29" s="112">
        <v>4926</v>
      </c>
      <c r="G29" s="110">
        <v>3931</v>
      </c>
      <c r="H29" s="111">
        <f t="shared" si="16"/>
        <v>79.8</v>
      </c>
      <c r="I29" s="112">
        <f>C29+F29</f>
        <v>12169358</v>
      </c>
      <c r="J29" s="110">
        <f>D29+G29</f>
        <v>12089409</v>
      </c>
      <c r="K29" s="111">
        <f t="shared" si="17"/>
        <v>99.3</v>
      </c>
      <c r="L29" s="112">
        <v>246589</v>
      </c>
      <c r="M29" s="110">
        <v>93257</v>
      </c>
      <c r="N29" s="111">
        <f t="shared" si="18"/>
        <v>37.799999999999997</v>
      </c>
      <c r="O29" s="112">
        <f>I29+L29</f>
        <v>12415947</v>
      </c>
      <c r="P29" s="110">
        <f>J29+M29</f>
        <v>12182666</v>
      </c>
      <c r="Q29" s="111">
        <f t="shared" si="19"/>
        <v>98.1</v>
      </c>
      <c r="R29" s="27"/>
      <c r="S29" s="49"/>
      <c r="T29" s="49"/>
      <c r="U29" s="86"/>
      <c r="V29" s="49"/>
      <c r="W29" s="49"/>
      <c r="X29" s="86"/>
      <c r="Y29" s="49"/>
      <c r="Z29" s="49"/>
    </row>
    <row r="30" spans="1:28" s="33" customFormat="1" ht="20.149999999999999" customHeight="1" x14ac:dyDescent="0.55000000000000004">
      <c r="A30" s="124"/>
      <c r="B30" s="104" t="s">
        <v>70</v>
      </c>
      <c r="C30" s="116">
        <f>C28+C29</f>
        <v>22348763</v>
      </c>
      <c r="D30" s="114">
        <f>D28+D29</f>
        <v>22203707</v>
      </c>
      <c r="E30" s="115">
        <f t="shared" si="15"/>
        <v>99.4</v>
      </c>
      <c r="F30" s="116">
        <f>F28+F29</f>
        <v>8882</v>
      </c>
      <c r="G30" s="114">
        <f>G28+G29</f>
        <v>7088</v>
      </c>
      <c r="H30" s="115">
        <f t="shared" si="16"/>
        <v>79.8</v>
      </c>
      <c r="I30" s="116">
        <f>I28+I29</f>
        <v>22357645</v>
      </c>
      <c r="J30" s="114">
        <f>J28+J29</f>
        <v>22210795</v>
      </c>
      <c r="K30" s="115">
        <f t="shared" si="17"/>
        <v>99.3</v>
      </c>
      <c r="L30" s="116">
        <f>L28+L29</f>
        <v>453039</v>
      </c>
      <c r="M30" s="114">
        <f>M28+M29</f>
        <v>171333</v>
      </c>
      <c r="N30" s="115">
        <f t="shared" si="18"/>
        <v>37.799999999999997</v>
      </c>
      <c r="O30" s="116">
        <f>O28+O29</f>
        <v>22810684</v>
      </c>
      <c r="P30" s="114">
        <f>P28+P29</f>
        <v>22382128</v>
      </c>
      <c r="Q30" s="115">
        <f t="shared" si="19"/>
        <v>98.1</v>
      </c>
      <c r="R30" s="26"/>
      <c r="S30" s="49"/>
      <c r="T30" s="49"/>
      <c r="U30" s="48"/>
      <c r="V30" s="49"/>
      <c r="W30" s="49"/>
      <c r="X30" s="48"/>
      <c r="Y30" s="49"/>
      <c r="Z30" s="49"/>
    </row>
    <row r="31" spans="1:28" s="33" customFormat="1" ht="20.149999999999999" customHeight="1" x14ac:dyDescent="0.55000000000000004">
      <c r="A31" s="130" t="s">
        <v>34</v>
      </c>
      <c r="B31" s="125" t="s">
        <v>86</v>
      </c>
      <c r="C31" s="120">
        <v>10202583</v>
      </c>
      <c r="D31" s="118">
        <v>10125755</v>
      </c>
      <c r="E31" s="128">
        <f t="shared" si="15"/>
        <v>99.2</v>
      </c>
      <c r="F31" s="120">
        <v>6196</v>
      </c>
      <c r="G31" s="118">
        <v>4791</v>
      </c>
      <c r="H31" s="128">
        <f t="shared" si="16"/>
        <v>77.3</v>
      </c>
      <c r="I31" s="126">
        <f>C31+F31</f>
        <v>10208779</v>
      </c>
      <c r="J31" s="127">
        <f>D31+G31</f>
        <v>10130546</v>
      </c>
      <c r="K31" s="128">
        <f t="shared" si="17"/>
        <v>99.2</v>
      </c>
      <c r="L31" s="120">
        <v>244122</v>
      </c>
      <c r="M31" s="118">
        <v>89011</v>
      </c>
      <c r="N31" s="128">
        <f t="shared" si="18"/>
        <v>36.5</v>
      </c>
      <c r="O31" s="126">
        <f>I31+L31</f>
        <v>10452901</v>
      </c>
      <c r="P31" s="127">
        <f>J31+M31</f>
        <v>10219557</v>
      </c>
      <c r="Q31" s="128">
        <f t="shared" si="19"/>
        <v>97.8</v>
      </c>
      <c r="R31" s="27"/>
      <c r="S31" s="49"/>
      <c r="T31" s="49"/>
      <c r="U31" s="48"/>
      <c r="V31" s="49"/>
      <c r="W31" s="49"/>
      <c r="X31" s="48"/>
      <c r="Y31" s="49"/>
      <c r="Z31" s="49"/>
    </row>
    <row r="32" spans="1:28" s="33" customFormat="1" ht="20.149999999999999" customHeight="1" x14ac:dyDescent="0.55000000000000004">
      <c r="A32" s="123"/>
      <c r="B32" s="103" t="s">
        <v>85</v>
      </c>
      <c r="C32" s="112">
        <v>11904857</v>
      </c>
      <c r="D32" s="110">
        <v>11815209</v>
      </c>
      <c r="E32" s="111">
        <f t="shared" si="15"/>
        <v>99.2</v>
      </c>
      <c r="F32" s="112">
        <v>6283</v>
      </c>
      <c r="G32" s="110">
        <v>4859</v>
      </c>
      <c r="H32" s="111">
        <f t="shared" si="16"/>
        <v>77.3</v>
      </c>
      <c r="I32" s="112">
        <f>C32+F32</f>
        <v>11911140</v>
      </c>
      <c r="J32" s="110">
        <f>D32+G32</f>
        <v>11820068</v>
      </c>
      <c r="K32" s="111">
        <f t="shared" si="17"/>
        <v>99.2</v>
      </c>
      <c r="L32" s="112">
        <v>284853</v>
      </c>
      <c r="M32" s="110">
        <v>103863</v>
      </c>
      <c r="N32" s="111">
        <f t="shared" si="18"/>
        <v>36.5</v>
      </c>
      <c r="O32" s="112">
        <f>I32+L32</f>
        <v>12195993</v>
      </c>
      <c r="P32" s="110">
        <f>J32+M32</f>
        <v>11923931</v>
      </c>
      <c r="Q32" s="111">
        <f t="shared" si="19"/>
        <v>97.8</v>
      </c>
      <c r="R32" s="27"/>
      <c r="S32" s="49"/>
      <c r="T32" s="49"/>
      <c r="U32" s="48"/>
      <c r="V32" s="49"/>
      <c r="W32" s="49"/>
      <c r="X32" s="48"/>
      <c r="Y32" s="49"/>
      <c r="Z32" s="49"/>
    </row>
    <row r="33" spans="1:26" s="33" customFormat="1" ht="20.149999999999999" customHeight="1" x14ac:dyDescent="0.55000000000000004">
      <c r="A33" s="124"/>
      <c r="B33" s="104" t="s">
        <v>70</v>
      </c>
      <c r="C33" s="116">
        <f>C31+C32</f>
        <v>22107440</v>
      </c>
      <c r="D33" s="114">
        <f>D31+D32</f>
        <v>21940964</v>
      </c>
      <c r="E33" s="115">
        <f t="shared" si="15"/>
        <v>99.2</v>
      </c>
      <c r="F33" s="116">
        <f>F31+F32</f>
        <v>12479</v>
      </c>
      <c r="G33" s="114">
        <f>G31+G32</f>
        <v>9650</v>
      </c>
      <c r="H33" s="115">
        <f t="shared" si="16"/>
        <v>77.3</v>
      </c>
      <c r="I33" s="116">
        <f>I31+I32</f>
        <v>22119919</v>
      </c>
      <c r="J33" s="114">
        <f>J31+J32</f>
        <v>21950614</v>
      </c>
      <c r="K33" s="115">
        <f t="shared" si="17"/>
        <v>99.2</v>
      </c>
      <c r="L33" s="116">
        <f>L31+L32</f>
        <v>528975</v>
      </c>
      <c r="M33" s="114">
        <f>M31+M32</f>
        <v>192874</v>
      </c>
      <c r="N33" s="115">
        <f t="shared" si="18"/>
        <v>36.5</v>
      </c>
      <c r="O33" s="116">
        <f>O31+O32</f>
        <v>22648894</v>
      </c>
      <c r="P33" s="114">
        <f>P31+P32</f>
        <v>22143488</v>
      </c>
      <c r="Q33" s="115">
        <f t="shared" si="19"/>
        <v>97.8</v>
      </c>
      <c r="R33" s="27"/>
      <c r="S33" s="49"/>
      <c r="T33" s="49"/>
      <c r="U33" s="48"/>
      <c r="V33" s="49"/>
      <c r="W33" s="49"/>
      <c r="X33" s="48"/>
      <c r="Y33" s="49"/>
      <c r="Z33" s="49"/>
    </row>
    <row r="34" spans="1:26" ht="14.5" x14ac:dyDescent="0.35">
      <c r="A34" s="19"/>
      <c r="B34" s="19"/>
      <c r="C34" s="21"/>
      <c r="D34" s="28"/>
      <c r="E34" s="28"/>
      <c r="F34" s="27"/>
      <c r="G34" s="28"/>
      <c r="H34" s="28"/>
      <c r="I34" s="27"/>
      <c r="J34" s="28"/>
      <c r="K34" s="28"/>
      <c r="L34" s="27"/>
      <c r="M34" s="28"/>
      <c r="N34" s="28"/>
      <c r="O34" s="27"/>
      <c r="P34" s="28"/>
      <c r="Q34" s="28"/>
      <c r="R34" s="27"/>
      <c r="S34" s="8"/>
      <c r="T34" s="8"/>
      <c r="U34" s="7"/>
      <c r="V34" s="8"/>
      <c r="W34" s="8"/>
      <c r="X34" s="7"/>
      <c r="Y34" s="8"/>
      <c r="Z34" s="8"/>
    </row>
    <row r="35" spans="1:26" ht="14.5" x14ac:dyDescent="0.35">
      <c r="A35" s="19"/>
      <c r="B35" s="19"/>
      <c r="C35" s="21"/>
      <c r="D35" s="28"/>
      <c r="E35" s="28"/>
      <c r="F35" s="27"/>
      <c r="G35" s="28"/>
      <c r="H35" s="28"/>
      <c r="I35" s="27"/>
      <c r="J35" s="28"/>
      <c r="K35" s="28"/>
      <c r="L35" s="27"/>
      <c r="M35" s="28"/>
      <c r="N35" s="28"/>
      <c r="O35" s="27"/>
      <c r="P35" s="28"/>
      <c r="Q35" s="28"/>
      <c r="R35" s="27"/>
      <c r="S35" s="8"/>
      <c r="T35" s="8"/>
      <c r="U35" s="7"/>
      <c r="V35" s="8"/>
      <c r="W35" s="8"/>
      <c r="X35" s="7"/>
      <c r="Y35" s="8"/>
      <c r="Z35" s="8"/>
    </row>
    <row r="36" spans="1:26" ht="14.5" x14ac:dyDescent="0.35">
      <c r="A36" s="19"/>
      <c r="B36" s="19"/>
      <c r="C36" s="21"/>
      <c r="D36" s="28"/>
      <c r="E36" s="28"/>
      <c r="F36" s="27"/>
      <c r="G36" s="28"/>
      <c r="H36" s="28"/>
      <c r="I36" s="27"/>
      <c r="J36" s="28"/>
      <c r="K36" s="28"/>
      <c r="L36" s="27"/>
      <c r="M36" s="28"/>
      <c r="N36" s="28"/>
      <c r="O36" s="27"/>
      <c r="P36" s="28"/>
      <c r="Q36" s="28"/>
      <c r="R36" s="27"/>
      <c r="S36" s="8"/>
      <c r="T36" s="8"/>
      <c r="U36" s="7"/>
      <c r="V36" s="8"/>
      <c r="W36" s="8"/>
      <c r="X36" s="7"/>
      <c r="Y36" s="8"/>
      <c r="Z36" s="8"/>
    </row>
    <row r="37" spans="1:26" ht="14.5" x14ac:dyDescent="0.35">
      <c r="A37" s="19"/>
      <c r="B37" s="19"/>
      <c r="C37" s="21"/>
      <c r="D37" s="28"/>
      <c r="E37" s="27"/>
      <c r="F37" s="27"/>
      <c r="G37" s="28"/>
      <c r="H37" s="28"/>
      <c r="I37" s="27"/>
      <c r="J37" s="28"/>
      <c r="K37" s="28"/>
      <c r="L37" s="27"/>
      <c r="M37" s="28"/>
      <c r="N37" s="28"/>
      <c r="O37" s="27"/>
      <c r="P37" s="28"/>
      <c r="Q37" s="28"/>
      <c r="R37" s="27"/>
      <c r="S37" s="8"/>
      <c r="T37" s="8"/>
      <c r="U37" s="7"/>
      <c r="V37" s="8"/>
      <c r="W37" s="8"/>
      <c r="X37" s="7"/>
      <c r="Y37" s="8"/>
      <c r="Z37" s="8"/>
    </row>
    <row r="38" spans="1:26" ht="14.5" x14ac:dyDescent="0.35">
      <c r="A38" s="19"/>
      <c r="B38" s="20"/>
      <c r="C38" s="24"/>
      <c r="D38" s="29"/>
      <c r="E38" s="29"/>
      <c r="F38" s="26"/>
      <c r="G38" s="25"/>
      <c r="H38" s="25"/>
      <c r="I38" s="26"/>
      <c r="J38" s="25"/>
      <c r="K38" s="25"/>
      <c r="L38" s="26"/>
      <c r="M38" s="25"/>
      <c r="N38" s="25"/>
      <c r="O38" s="26"/>
      <c r="P38" s="25"/>
      <c r="Q38" s="25"/>
      <c r="R38" s="26"/>
      <c r="S38" s="8"/>
      <c r="T38" s="8"/>
      <c r="U38" s="7"/>
      <c r="V38" s="8"/>
      <c r="W38" s="8"/>
      <c r="X38" s="7"/>
      <c r="Y38" s="8"/>
      <c r="Z38" s="8"/>
    </row>
    <row r="39" spans="1:26" ht="14.5" x14ac:dyDescent="0.35">
      <c r="A39" s="19"/>
      <c r="B39" s="19"/>
      <c r="C39" s="21"/>
      <c r="D39" s="28"/>
      <c r="E39" s="28"/>
      <c r="F39" s="27"/>
      <c r="G39" s="28"/>
      <c r="H39" s="28"/>
      <c r="I39" s="27"/>
      <c r="J39" s="28"/>
      <c r="K39" s="28"/>
      <c r="L39" s="27"/>
      <c r="M39" s="28"/>
      <c r="N39" s="28"/>
      <c r="O39" s="27"/>
      <c r="P39" s="28"/>
      <c r="Q39" s="28"/>
      <c r="R39" s="27"/>
      <c r="S39" s="8"/>
      <c r="T39" s="8"/>
      <c r="U39" s="7"/>
      <c r="V39" s="8"/>
      <c r="W39" s="8"/>
      <c r="X39" s="7"/>
      <c r="Y39" s="8"/>
      <c r="Z39" s="8"/>
    </row>
    <row r="40" spans="1:26" ht="14.5" x14ac:dyDescent="0.35">
      <c r="A40" s="19"/>
      <c r="B40" s="19"/>
      <c r="C40" s="21"/>
      <c r="D40" s="28"/>
      <c r="E40" s="28"/>
      <c r="F40" s="27"/>
      <c r="G40" s="28"/>
      <c r="H40" s="28"/>
      <c r="I40" s="27"/>
      <c r="J40" s="28"/>
      <c r="K40" s="28"/>
      <c r="L40" s="27"/>
      <c r="M40" s="28"/>
      <c r="N40" s="28"/>
      <c r="O40" s="27"/>
      <c r="P40" s="28"/>
      <c r="Q40" s="28"/>
      <c r="R40" s="27"/>
      <c r="S40" s="8"/>
      <c r="T40" s="8"/>
      <c r="U40" s="7"/>
      <c r="V40" s="8"/>
      <c r="W40" s="8"/>
      <c r="X40" s="7"/>
      <c r="Y40" s="8"/>
      <c r="Z40" s="8"/>
    </row>
    <row r="41" spans="1:26" ht="14.5" x14ac:dyDescent="0.35">
      <c r="A41" s="19"/>
      <c r="B41" s="19"/>
      <c r="C41" s="21"/>
      <c r="D41" s="28"/>
      <c r="E41" s="28"/>
      <c r="F41" s="27"/>
      <c r="G41" s="28"/>
      <c r="H41" s="28"/>
      <c r="I41" s="27"/>
      <c r="J41" s="28"/>
      <c r="K41" s="28"/>
      <c r="L41" s="27"/>
      <c r="M41" s="28"/>
      <c r="N41" s="28"/>
      <c r="O41" s="27"/>
      <c r="P41" s="28"/>
      <c r="Q41" s="28"/>
      <c r="R41" s="27"/>
      <c r="S41" s="8"/>
      <c r="T41" s="8"/>
      <c r="U41" s="7"/>
      <c r="V41" s="8"/>
      <c r="W41" s="8"/>
      <c r="X41" s="7"/>
      <c r="Y41" s="8"/>
      <c r="Z41" s="8"/>
    </row>
    <row r="42" spans="1:26" ht="14.5" x14ac:dyDescent="0.35">
      <c r="A42" s="19"/>
      <c r="B42" s="19"/>
      <c r="C42" s="21"/>
      <c r="D42" s="28"/>
      <c r="E42" s="28"/>
      <c r="F42" s="27"/>
      <c r="G42" s="28"/>
      <c r="H42" s="28"/>
      <c r="I42" s="27"/>
      <c r="J42" s="28"/>
      <c r="K42" s="28"/>
      <c r="L42" s="27"/>
      <c r="M42" s="28"/>
      <c r="N42" s="28"/>
      <c r="O42" s="27"/>
      <c r="P42" s="28"/>
      <c r="Q42" s="28"/>
      <c r="R42" s="27"/>
      <c r="S42" s="8"/>
      <c r="T42" s="8"/>
      <c r="U42" s="7"/>
      <c r="V42" s="8"/>
      <c r="W42" s="8"/>
      <c r="X42" s="7"/>
      <c r="Y42" s="8"/>
      <c r="Z42" s="8"/>
    </row>
    <row r="43" spans="1:26" ht="14.5" x14ac:dyDescent="0.35">
      <c r="A43" s="30"/>
      <c r="B43" s="30"/>
      <c r="C43" s="24"/>
      <c r="D43" s="25"/>
      <c r="E43" s="25"/>
      <c r="F43" s="26"/>
      <c r="G43" s="25"/>
      <c r="H43" s="25"/>
      <c r="I43" s="26"/>
      <c r="J43" s="25"/>
      <c r="K43" s="25"/>
      <c r="L43" s="26"/>
      <c r="M43" s="25"/>
      <c r="N43" s="25"/>
      <c r="O43" s="26"/>
      <c r="P43" s="25"/>
      <c r="Q43" s="25"/>
      <c r="R43" s="26"/>
      <c r="S43" s="8"/>
      <c r="T43" s="8"/>
      <c r="U43" s="7"/>
      <c r="V43" s="8"/>
      <c r="W43" s="8"/>
      <c r="X43" s="7"/>
      <c r="Y43" s="8"/>
      <c r="Z43" s="8"/>
    </row>
    <row r="44" spans="1:26" ht="14.5" x14ac:dyDescent="0.35">
      <c r="A44" s="19"/>
      <c r="B44" s="19"/>
      <c r="C44" s="21"/>
      <c r="D44" s="28"/>
      <c r="E44" s="28"/>
      <c r="F44" s="27"/>
      <c r="G44" s="28"/>
      <c r="H44" s="28"/>
      <c r="I44" s="27"/>
      <c r="J44" s="28"/>
      <c r="K44" s="28"/>
      <c r="L44" s="27"/>
      <c r="M44" s="28"/>
      <c r="N44" s="28"/>
      <c r="O44" s="27"/>
      <c r="P44" s="28"/>
      <c r="Q44" s="28"/>
      <c r="R44" s="27"/>
    </row>
    <row r="45" spans="1:26" ht="14.5" x14ac:dyDescent="0.35">
      <c r="A45" s="19"/>
      <c r="B45" s="19"/>
      <c r="C45" s="21"/>
      <c r="D45" s="28"/>
      <c r="E45" s="28"/>
      <c r="F45" s="27"/>
      <c r="G45" s="28"/>
      <c r="H45" s="28"/>
      <c r="I45" s="27"/>
      <c r="J45" s="28"/>
      <c r="K45" s="28"/>
      <c r="L45" s="27"/>
      <c r="M45" s="28"/>
      <c r="N45" s="28"/>
      <c r="O45" s="27"/>
      <c r="P45" s="28"/>
      <c r="Q45" s="28"/>
      <c r="R45" s="27"/>
    </row>
    <row r="46" spans="1:26" ht="14.5" x14ac:dyDescent="0.35">
      <c r="A46" s="19"/>
      <c r="B46" s="19"/>
      <c r="C46" s="21"/>
      <c r="D46" s="28"/>
      <c r="E46" s="28"/>
      <c r="F46" s="27"/>
      <c r="G46" s="28"/>
      <c r="H46" s="28"/>
      <c r="I46" s="27"/>
      <c r="J46" s="28"/>
      <c r="K46" s="28"/>
      <c r="L46" s="27"/>
      <c r="M46" s="28"/>
      <c r="N46" s="28"/>
      <c r="O46" s="27"/>
      <c r="P46" s="28"/>
      <c r="Q46" s="28"/>
      <c r="R46" s="27"/>
    </row>
    <row r="47" spans="1:26" ht="14.5" x14ac:dyDescent="0.35">
      <c r="A47" s="19"/>
      <c r="B47" s="19"/>
      <c r="C47" s="21"/>
      <c r="D47" s="28"/>
      <c r="E47" s="28"/>
      <c r="F47" s="27"/>
      <c r="G47" s="28"/>
      <c r="H47" s="28"/>
      <c r="I47" s="27"/>
      <c r="J47" s="28"/>
      <c r="K47" s="28"/>
      <c r="L47" s="27"/>
      <c r="M47" s="28"/>
      <c r="N47" s="28"/>
      <c r="O47" s="27"/>
      <c r="P47" s="28"/>
      <c r="Q47" s="28"/>
      <c r="R47" s="27"/>
    </row>
    <row r="48" spans="1:26" ht="14.5" x14ac:dyDescent="0.35">
      <c r="A48" s="19"/>
      <c r="B48" s="20"/>
      <c r="C48" s="24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5"/>
      <c r="Q48" s="25"/>
      <c r="R48" s="26"/>
    </row>
    <row r="49" spans="1:18" ht="14.5" x14ac:dyDescent="0.35">
      <c r="A49" s="19"/>
      <c r="B49" s="19"/>
      <c r="C49" s="21"/>
      <c r="D49" s="28"/>
      <c r="E49" s="28"/>
      <c r="F49" s="27"/>
      <c r="G49" s="28"/>
      <c r="H49" s="28"/>
      <c r="I49" s="27"/>
      <c r="J49" s="28"/>
      <c r="K49" s="28"/>
      <c r="L49" s="27"/>
      <c r="M49" s="28"/>
      <c r="N49" s="28"/>
      <c r="O49" s="27"/>
      <c r="P49" s="28"/>
      <c r="Q49" s="28"/>
      <c r="R49" s="27"/>
    </row>
    <row r="50" spans="1:18" ht="14.5" x14ac:dyDescent="0.35">
      <c r="A50" s="19"/>
      <c r="B50" s="19"/>
      <c r="C50" s="21"/>
      <c r="D50" s="28"/>
      <c r="E50" s="28"/>
      <c r="F50" s="27"/>
      <c r="G50" s="28"/>
      <c r="H50" s="28"/>
      <c r="I50" s="27"/>
      <c r="J50" s="28"/>
      <c r="K50" s="28"/>
      <c r="L50" s="27"/>
      <c r="M50" s="28"/>
      <c r="N50" s="28"/>
      <c r="O50" s="27"/>
      <c r="P50" s="28"/>
      <c r="Q50" s="28"/>
      <c r="R50" s="27"/>
    </row>
    <row r="51" spans="1:18" ht="14.5" x14ac:dyDescent="0.35">
      <c r="A51" s="19"/>
      <c r="B51" s="19"/>
      <c r="C51" s="21"/>
      <c r="D51" s="28"/>
      <c r="E51" s="28"/>
      <c r="F51" s="27"/>
      <c r="G51" s="28"/>
      <c r="H51" s="28"/>
      <c r="I51" s="27"/>
      <c r="J51" s="28"/>
      <c r="K51" s="28"/>
      <c r="L51" s="27"/>
      <c r="M51" s="28"/>
      <c r="N51" s="28"/>
      <c r="O51" s="27"/>
      <c r="P51" s="28"/>
      <c r="Q51" s="28"/>
      <c r="R51" s="27"/>
    </row>
    <row r="52" spans="1:18" ht="14.5" x14ac:dyDescent="0.35">
      <c r="A52" s="19"/>
      <c r="B52" s="19"/>
      <c r="C52" s="21"/>
      <c r="D52" s="28"/>
      <c r="E52" s="28"/>
      <c r="F52" s="27"/>
      <c r="G52" s="28"/>
      <c r="H52" s="28"/>
      <c r="I52" s="27"/>
      <c r="J52" s="28"/>
      <c r="K52" s="28"/>
      <c r="L52" s="27"/>
      <c r="M52" s="28"/>
      <c r="N52" s="28"/>
      <c r="O52" s="27"/>
      <c r="P52" s="28"/>
      <c r="Q52" s="28"/>
      <c r="R52" s="27"/>
    </row>
    <row r="53" spans="1:18" ht="14.5" x14ac:dyDescent="0.35">
      <c r="A53" s="30"/>
      <c r="B53" s="30"/>
      <c r="C53" s="24"/>
      <c r="D53" s="25"/>
      <c r="E53" s="25"/>
      <c r="F53" s="26"/>
      <c r="G53" s="25"/>
      <c r="H53" s="25"/>
      <c r="I53" s="26"/>
      <c r="J53" s="25"/>
      <c r="K53" s="25"/>
      <c r="L53" s="26"/>
      <c r="M53" s="25"/>
      <c r="N53" s="25"/>
      <c r="O53" s="26"/>
      <c r="P53" s="25"/>
      <c r="Q53" s="25"/>
      <c r="R53" s="26"/>
    </row>
    <row r="54" spans="1:18" ht="14.5" x14ac:dyDescent="0.35">
      <c r="A54" s="19"/>
      <c r="B54" s="19"/>
      <c r="C54" s="21"/>
      <c r="D54" s="28"/>
      <c r="E54" s="28"/>
      <c r="F54" s="27"/>
      <c r="G54" s="28"/>
      <c r="H54" s="28"/>
      <c r="I54" s="27"/>
      <c r="J54" s="28"/>
      <c r="K54" s="28"/>
      <c r="L54" s="27"/>
      <c r="M54" s="28"/>
      <c r="N54" s="28"/>
      <c r="O54" s="27"/>
      <c r="P54" s="28"/>
      <c r="Q54" s="28"/>
      <c r="R54" s="27"/>
    </row>
    <row r="55" spans="1:18" ht="14.5" x14ac:dyDescent="0.35">
      <c r="A55" s="19"/>
      <c r="B55" s="19"/>
      <c r="C55" s="21"/>
      <c r="D55" s="28"/>
      <c r="E55" s="28"/>
      <c r="F55" s="27"/>
      <c r="G55" s="28"/>
      <c r="H55" s="28"/>
      <c r="I55" s="27"/>
      <c r="J55" s="28"/>
      <c r="K55" s="28"/>
      <c r="L55" s="27"/>
      <c r="M55" s="28"/>
      <c r="N55" s="28"/>
      <c r="O55" s="27"/>
      <c r="P55" s="28"/>
      <c r="Q55" s="28"/>
      <c r="R55" s="27"/>
    </row>
    <row r="56" spans="1:18" ht="14.5" x14ac:dyDescent="0.35">
      <c r="A56" s="19"/>
      <c r="B56" s="19"/>
      <c r="C56" s="21"/>
      <c r="D56" s="28"/>
      <c r="E56" s="28"/>
      <c r="F56" s="27"/>
      <c r="G56" s="28"/>
      <c r="H56" s="28"/>
      <c r="I56" s="27"/>
      <c r="J56" s="28"/>
      <c r="K56" s="28"/>
      <c r="L56" s="27"/>
      <c r="M56" s="28"/>
      <c r="N56" s="28"/>
      <c r="O56" s="27"/>
      <c r="P56" s="28"/>
      <c r="Q56" s="28"/>
      <c r="R56" s="27"/>
    </row>
    <row r="57" spans="1:18" ht="14.5" x14ac:dyDescent="0.35">
      <c r="A57" s="19"/>
      <c r="B57" s="19"/>
      <c r="C57" s="21"/>
      <c r="D57" s="28"/>
      <c r="E57" s="28"/>
      <c r="F57" s="27"/>
      <c r="G57" s="28"/>
      <c r="H57" s="28"/>
      <c r="I57" s="27"/>
      <c r="J57" s="28"/>
      <c r="K57" s="28"/>
      <c r="L57" s="27"/>
      <c r="M57" s="28"/>
      <c r="N57" s="28"/>
      <c r="O57" s="27"/>
      <c r="P57" s="28"/>
      <c r="Q57" s="28"/>
      <c r="R57" s="27"/>
    </row>
    <row r="58" spans="1:18" ht="14.5" x14ac:dyDescent="0.35">
      <c r="A58" s="30"/>
      <c r="B58" s="30"/>
      <c r="C58" s="24"/>
      <c r="D58" s="25"/>
      <c r="E58" s="25"/>
      <c r="F58" s="26"/>
      <c r="G58" s="25"/>
      <c r="H58" s="25"/>
      <c r="I58" s="26"/>
      <c r="J58" s="25"/>
      <c r="K58" s="25"/>
      <c r="L58" s="26"/>
      <c r="M58" s="25"/>
      <c r="N58" s="25"/>
      <c r="O58" s="26"/>
      <c r="P58" s="25"/>
      <c r="Q58" s="25"/>
      <c r="R58" s="26"/>
    </row>
    <row r="59" spans="1:18" ht="14.5" x14ac:dyDescent="0.35">
      <c r="A59" s="19"/>
      <c r="B59" s="19"/>
      <c r="C59" s="21"/>
      <c r="D59" s="28"/>
      <c r="E59" s="28"/>
      <c r="F59" s="27"/>
      <c r="G59" s="28"/>
      <c r="H59" s="28"/>
      <c r="I59" s="27"/>
      <c r="J59" s="28"/>
      <c r="K59" s="28"/>
      <c r="L59" s="27"/>
      <c r="M59" s="28"/>
      <c r="N59" s="28"/>
      <c r="O59" s="27"/>
      <c r="P59" s="28"/>
      <c r="Q59" s="28"/>
      <c r="R59" s="27"/>
    </row>
    <row r="60" spans="1:18" ht="14.5" x14ac:dyDescent="0.35">
      <c r="A60" s="19"/>
      <c r="B60" s="21"/>
      <c r="C60" s="21"/>
      <c r="D60" s="28"/>
      <c r="E60" s="28"/>
      <c r="F60" s="27"/>
      <c r="G60" s="28"/>
      <c r="H60" s="28"/>
      <c r="I60" s="27"/>
      <c r="J60" s="28"/>
      <c r="K60" s="28"/>
      <c r="L60" s="27"/>
      <c r="M60" s="28"/>
      <c r="N60" s="28"/>
      <c r="O60" s="27"/>
      <c r="P60" s="28"/>
      <c r="Q60" s="28"/>
      <c r="R60" s="27"/>
    </row>
    <row r="61" spans="1:18" ht="14.5" x14ac:dyDescent="0.35">
      <c r="A61" s="19"/>
      <c r="B61" s="19"/>
      <c r="C61" s="21"/>
      <c r="D61" s="28"/>
      <c r="E61" s="28"/>
      <c r="F61" s="27"/>
      <c r="G61" s="28"/>
      <c r="H61" s="28"/>
      <c r="I61" s="27"/>
      <c r="J61" s="28"/>
      <c r="K61" s="28"/>
      <c r="L61" s="27"/>
      <c r="M61" s="28"/>
      <c r="N61" s="28"/>
      <c r="O61" s="27"/>
      <c r="P61" s="28"/>
      <c r="Q61" s="28"/>
      <c r="R61" s="27"/>
    </row>
    <row r="62" spans="1:18" ht="14.5" x14ac:dyDescent="0.35">
      <c r="A62" s="19"/>
      <c r="B62" s="19"/>
      <c r="C62" s="21"/>
      <c r="D62" s="28"/>
      <c r="E62" s="28"/>
      <c r="F62" s="27"/>
      <c r="G62" s="28"/>
      <c r="H62" s="28"/>
      <c r="I62" s="27"/>
      <c r="J62" s="28"/>
      <c r="K62" s="28"/>
      <c r="L62" s="27"/>
      <c r="M62" s="28"/>
      <c r="N62" s="28"/>
      <c r="O62" s="27"/>
      <c r="P62" s="28"/>
      <c r="Q62" s="28"/>
      <c r="R62" s="27"/>
    </row>
    <row r="63" spans="1:18" ht="14.5" x14ac:dyDescent="0.35">
      <c r="A63" s="30"/>
      <c r="B63" s="30"/>
      <c r="C63" s="24"/>
      <c r="D63" s="25"/>
      <c r="E63" s="25"/>
      <c r="F63" s="26"/>
      <c r="G63" s="25"/>
      <c r="H63" s="25"/>
      <c r="I63" s="26"/>
      <c r="J63" s="25"/>
      <c r="K63" s="25"/>
      <c r="L63" s="26"/>
      <c r="M63" s="25"/>
      <c r="N63" s="25"/>
      <c r="O63" s="26"/>
      <c r="P63" s="25"/>
      <c r="Q63" s="25"/>
      <c r="R63" s="26"/>
    </row>
    <row r="64" spans="1:18" ht="14.5" x14ac:dyDescent="0.35">
      <c r="A64" s="19"/>
      <c r="B64" s="19"/>
      <c r="C64" s="21"/>
      <c r="D64" s="28"/>
      <c r="E64" s="28"/>
      <c r="F64" s="27"/>
      <c r="G64" s="28"/>
      <c r="H64" s="28"/>
      <c r="I64" s="27"/>
      <c r="J64" s="28"/>
      <c r="K64" s="28"/>
      <c r="L64" s="27"/>
      <c r="M64" s="28"/>
      <c r="N64" s="28"/>
      <c r="O64" s="27"/>
      <c r="P64" s="28"/>
      <c r="Q64" s="28"/>
      <c r="R64" s="27"/>
    </row>
    <row r="65" spans="1:18" ht="14.5" x14ac:dyDescent="0.35">
      <c r="A65" s="19"/>
      <c r="B65" s="19"/>
      <c r="C65" s="21"/>
      <c r="D65" s="28"/>
      <c r="E65" s="28"/>
      <c r="F65" s="27"/>
      <c r="G65" s="28"/>
      <c r="H65" s="28"/>
      <c r="I65" s="27"/>
      <c r="J65" s="28"/>
      <c r="K65" s="28"/>
      <c r="L65" s="27"/>
      <c r="M65" s="28"/>
      <c r="N65" s="28"/>
      <c r="O65" s="27"/>
      <c r="P65" s="28"/>
      <c r="Q65" s="28"/>
      <c r="R65" s="27"/>
    </row>
    <row r="66" spans="1:18" ht="14.5" x14ac:dyDescent="0.35">
      <c r="A66" s="19"/>
      <c r="B66" s="19"/>
      <c r="C66" s="21"/>
      <c r="D66" s="28"/>
      <c r="E66" s="28"/>
      <c r="F66" s="27"/>
      <c r="G66" s="28"/>
      <c r="H66" s="28"/>
      <c r="I66" s="27"/>
      <c r="J66" s="28"/>
      <c r="K66" s="28"/>
      <c r="L66" s="27"/>
      <c r="M66" s="28"/>
      <c r="N66" s="28"/>
      <c r="O66" s="27"/>
      <c r="P66" s="28"/>
      <c r="Q66" s="28"/>
      <c r="R66" s="27"/>
    </row>
    <row r="67" spans="1:18" ht="14.5" x14ac:dyDescent="0.35">
      <c r="A67" s="19"/>
      <c r="B67" s="19"/>
      <c r="C67" s="21"/>
      <c r="D67" s="28"/>
      <c r="E67" s="28"/>
      <c r="F67" s="27"/>
      <c r="G67" s="28"/>
      <c r="H67" s="28"/>
      <c r="I67" s="27"/>
      <c r="J67" s="28"/>
      <c r="K67" s="28"/>
      <c r="L67" s="27"/>
      <c r="M67" s="28"/>
      <c r="N67" s="28"/>
      <c r="O67" s="27"/>
      <c r="P67" s="28"/>
      <c r="Q67" s="28"/>
      <c r="R67" s="27"/>
    </row>
    <row r="68" spans="1:18" ht="14.5" x14ac:dyDescent="0.35">
      <c r="A68" s="30"/>
      <c r="B68" s="30"/>
      <c r="C68" s="24"/>
      <c r="D68" s="25"/>
      <c r="E68" s="25"/>
      <c r="F68" s="26"/>
      <c r="G68" s="25"/>
      <c r="H68" s="25"/>
      <c r="I68" s="26"/>
      <c r="J68" s="25"/>
      <c r="K68" s="25"/>
      <c r="L68" s="26"/>
      <c r="M68" s="25"/>
      <c r="N68" s="25"/>
      <c r="O68" s="26"/>
      <c r="P68" s="25"/>
      <c r="Q68" s="25"/>
      <c r="R68" s="26"/>
    </row>
    <row r="69" spans="1:18" ht="14.5" x14ac:dyDescent="0.35">
      <c r="A69" s="19"/>
      <c r="B69" s="19"/>
      <c r="C69" s="21"/>
      <c r="D69" s="28"/>
      <c r="E69" s="28"/>
      <c r="F69" s="27"/>
      <c r="G69" s="28"/>
      <c r="H69" s="28"/>
      <c r="I69" s="27"/>
      <c r="J69" s="28"/>
      <c r="K69" s="28"/>
      <c r="L69" s="27"/>
      <c r="M69" s="28"/>
      <c r="N69" s="28"/>
      <c r="O69" s="27"/>
      <c r="P69" s="28"/>
      <c r="Q69" s="28"/>
      <c r="R69" s="27"/>
    </row>
    <row r="70" spans="1:18" ht="14.5" x14ac:dyDescent="0.35">
      <c r="A70" s="19"/>
      <c r="B70" s="19"/>
      <c r="C70" s="21"/>
      <c r="D70" s="28"/>
      <c r="E70" s="28"/>
      <c r="F70" s="27"/>
      <c r="G70" s="28"/>
      <c r="H70" s="28"/>
      <c r="I70" s="27"/>
      <c r="J70" s="28"/>
      <c r="K70" s="28"/>
      <c r="L70" s="27"/>
      <c r="M70" s="28"/>
      <c r="N70" s="28"/>
      <c r="O70" s="27"/>
      <c r="P70" s="28"/>
      <c r="Q70" s="28"/>
      <c r="R70" s="27"/>
    </row>
    <row r="71" spans="1:18" ht="14.5" x14ac:dyDescent="0.35">
      <c r="A71" s="19"/>
      <c r="B71" s="19"/>
      <c r="C71" s="21"/>
      <c r="D71" s="28"/>
      <c r="E71" s="28"/>
      <c r="F71" s="27"/>
      <c r="G71" s="28"/>
      <c r="H71" s="28"/>
      <c r="I71" s="27"/>
      <c r="J71" s="28"/>
      <c r="K71" s="28"/>
      <c r="L71" s="27"/>
      <c r="M71" s="28"/>
      <c r="N71" s="28"/>
      <c r="O71" s="27"/>
      <c r="P71" s="28"/>
      <c r="Q71" s="28"/>
      <c r="R71" s="27"/>
    </row>
    <row r="72" spans="1:18" ht="14.5" x14ac:dyDescent="0.35">
      <c r="A72" s="19"/>
      <c r="B72" s="19"/>
      <c r="C72" s="21"/>
      <c r="D72" s="28"/>
      <c r="E72" s="28"/>
      <c r="F72" s="27"/>
      <c r="G72" s="28"/>
      <c r="H72" s="28"/>
      <c r="I72" s="27"/>
      <c r="J72" s="28"/>
      <c r="K72" s="28"/>
      <c r="L72" s="27"/>
      <c r="M72" s="28"/>
      <c r="N72" s="28"/>
      <c r="O72" s="27"/>
      <c r="P72" s="28"/>
      <c r="Q72" s="28"/>
      <c r="R72" s="27"/>
    </row>
    <row r="73" spans="1:18" ht="14.5" x14ac:dyDescent="0.35">
      <c r="A73" s="30"/>
      <c r="B73" s="30"/>
      <c r="C73" s="24"/>
      <c r="D73" s="25"/>
      <c r="E73" s="25"/>
      <c r="F73" s="26"/>
      <c r="G73" s="25"/>
      <c r="H73" s="25"/>
      <c r="I73" s="26"/>
      <c r="J73" s="25"/>
      <c r="K73" s="25"/>
      <c r="L73" s="26"/>
      <c r="M73" s="25"/>
      <c r="N73" s="25"/>
      <c r="O73" s="26"/>
      <c r="P73" s="25"/>
      <c r="Q73" s="25"/>
      <c r="R73" s="26"/>
    </row>
    <row r="74" spans="1:18" ht="14.5" x14ac:dyDescent="0.35">
      <c r="A74" s="19"/>
      <c r="B74" s="19"/>
      <c r="C74" s="21"/>
      <c r="D74" s="28"/>
      <c r="E74" s="28"/>
      <c r="F74" s="27"/>
      <c r="G74" s="28"/>
      <c r="H74" s="28"/>
      <c r="I74" s="27"/>
      <c r="J74" s="28"/>
      <c r="K74" s="28"/>
      <c r="L74" s="27"/>
      <c r="M74" s="28"/>
      <c r="N74" s="28"/>
      <c r="O74" s="27"/>
      <c r="P74" s="28"/>
      <c r="Q74" s="28"/>
      <c r="R74" s="27"/>
    </row>
    <row r="75" spans="1:18" ht="14.5" x14ac:dyDescent="0.35">
      <c r="A75" s="19"/>
      <c r="B75" s="19"/>
      <c r="C75" s="21"/>
      <c r="D75" s="28"/>
      <c r="E75" s="28"/>
      <c r="F75" s="27"/>
      <c r="G75" s="28"/>
      <c r="H75" s="28"/>
      <c r="I75" s="27"/>
      <c r="J75" s="28"/>
      <c r="K75" s="28"/>
      <c r="L75" s="27"/>
      <c r="M75" s="28"/>
      <c r="N75" s="28"/>
      <c r="O75" s="27"/>
      <c r="P75" s="28"/>
      <c r="Q75" s="28"/>
      <c r="R75" s="27"/>
    </row>
    <row r="76" spans="1:18" ht="14.5" x14ac:dyDescent="0.35">
      <c r="A76" s="19"/>
      <c r="B76" s="19"/>
      <c r="C76" s="21"/>
      <c r="D76" s="28"/>
      <c r="E76" s="28"/>
      <c r="F76" s="27"/>
      <c r="G76" s="28"/>
      <c r="H76" s="28"/>
      <c r="I76" s="27"/>
      <c r="J76" s="28"/>
      <c r="K76" s="28"/>
      <c r="L76" s="27"/>
      <c r="M76" s="28"/>
      <c r="N76" s="28"/>
      <c r="O76" s="27"/>
      <c r="P76" s="28"/>
      <c r="Q76" s="28"/>
      <c r="R76" s="27"/>
    </row>
    <row r="77" spans="1:18" ht="14.5" x14ac:dyDescent="0.35">
      <c r="A77" s="19"/>
      <c r="B77" s="19"/>
      <c r="C77" s="21"/>
      <c r="D77" s="28"/>
      <c r="E77" s="28"/>
      <c r="F77" s="27"/>
      <c r="G77" s="28"/>
      <c r="H77" s="28"/>
      <c r="I77" s="27"/>
      <c r="J77" s="28"/>
      <c r="K77" s="28"/>
      <c r="L77" s="27"/>
      <c r="M77" s="28"/>
      <c r="N77" s="28"/>
      <c r="O77" s="27"/>
      <c r="P77" s="28"/>
      <c r="Q77" s="28"/>
      <c r="R77" s="27"/>
    </row>
    <row r="78" spans="1:18" ht="14.5" x14ac:dyDescent="0.35">
      <c r="A78" s="30"/>
      <c r="B78" s="30"/>
      <c r="C78" s="24"/>
      <c r="D78" s="25"/>
      <c r="E78" s="25"/>
      <c r="F78" s="26"/>
      <c r="G78" s="25"/>
      <c r="H78" s="25"/>
      <c r="I78" s="26"/>
      <c r="J78" s="25"/>
      <c r="K78" s="25"/>
      <c r="L78" s="26"/>
      <c r="M78" s="25"/>
      <c r="N78" s="25"/>
      <c r="O78" s="26"/>
      <c r="P78" s="25"/>
      <c r="Q78" s="25"/>
      <c r="R78" s="26"/>
    </row>
    <row r="79" spans="1:18" ht="14.5" x14ac:dyDescent="0.35">
      <c r="A79" s="19"/>
      <c r="B79" s="19"/>
      <c r="C79" s="21"/>
      <c r="D79" s="28"/>
      <c r="E79" s="28"/>
      <c r="F79" s="27"/>
      <c r="G79" s="28"/>
      <c r="H79" s="28"/>
      <c r="I79" s="27"/>
      <c r="J79" s="28"/>
      <c r="K79" s="28"/>
      <c r="L79" s="27"/>
      <c r="M79" s="28"/>
      <c r="N79" s="28"/>
      <c r="O79" s="27"/>
      <c r="P79" s="28"/>
      <c r="Q79" s="28"/>
      <c r="R79" s="27"/>
    </row>
    <row r="80" spans="1:18" ht="14.5" x14ac:dyDescent="0.35">
      <c r="A80" s="19"/>
      <c r="B80" s="19"/>
      <c r="C80" s="21"/>
      <c r="D80" s="28"/>
      <c r="E80" s="28"/>
      <c r="F80" s="27"/>
      <c r="G80" s="28"/>
      <c r="H80" s="28"/>
      <c r="I80" s="27"/>
      <c r="J80" s="28"/>
      <c r="K80" s="28"/>
      <c r="L80" s="27"/>
      <c r="M80" s="28"/>
      <c r="N80" s="28"/>
      <c r="O80" s="27"/>
      <c r="P80" s="28"/>
      <c r="Q80" s="28"/>
      <c r="R80" s="27"/>
    </row>
    <row r="81" spans="1:18" ht="14.5" x14ac:dyDescent="0.35">
      <c r="A81" s="19"/>
      <c r="B81" s="19"/>
      <c r="C81" s="21"/>
      <c r="D81" s="28"/>
      <c r="E81" s="28"/>
      <c r="F81" s="27"/>
      <c r="G81" s="28"/>
      <c r="H81" s="28"/>
      <c r="I81" s="27"/>
      <c r="J81" s="28"/>
      <c r="K81" s="28"/>
      <c r="L81" s="27"/>
      <c r="M81" s="28"/>
      <c r="N81" s="28"/>
      <c r="O81" s="27"/>
      <c r="P81" s="28"/>
      <c r="Q81" s="28"/>
      <c r="R81" s="27"/>
    </row>
    <row r="82" spans="1:18" ht="14.5" x14ac:dyDescent="0.35">
      <c r="A82" s="19"/>
      <c r="B82" s="19"/>
      <c r="C82" s="21"/>
      <c r="D82" s="28"/>
      <c r="E82" s="28"/>
      <c r="F82" s="27"/>
      <c r="G82" s="28"/>
      <c r="H82" s="28"/>
      <c r="I82" s="27"/>
      <c r="J82" s="28"/>
      <c r="K82" s="28"/>
      <c r="L82" s="27"/>
      <c r="M82" s="28"/>
      <c r="N82" s="28"/>
      <c r="O82" s="27"/>
      <c r="P82" s="28"/>
      <c r="Q82" s="28"/>
      <c r="R82" s="27"/>
    </row>
    <row r="83" spans="1:18" ht="14.5" x14ac:dyDescent="0.35">
      <c r="A83" s="19"/>
      <c r="B83" s="20"/>
      <c r="C83" s="24"/>
      <c r="D83" s="25"/>
      <c r="E83" s="25"/>
      <c r="F83" s="26"/>
      <c r="G83" s="25"/>
      <c r="H83" s="25"/>
      <c r="I83" s="26"/>
      <c r="J83" s="25"/>
      <c r="K83" s="25"/>
      <c r="L83" s="26"/>
      <c r="M83" s="25"/>
      <c r="N83" s="25"/>
      <c r="O83" s="26"/>
      <c r="P83" s="25"/>
      <c r="Q83" s="25"/>
      <c r="R83" s="26"/>
    </row>
    <row r="84" spans="1:18" ht="14.5" x14ac:dyDescent="0.35">
      <c r="A84" s="19"/>
      <c r="B84" s="19"/>
      <c r="C84" s="21"/>
      <c r="D84" s="28"/>
      <c r="E84" s="28"/>
      <c r="F84" s="27"/>
      <c r="G84" s="28"/>
      <c r="H84" s="28"/>
      <c r="I84" s="27"/>
      <c r="J84" s="28"/>
      <c r="K84" s="28"/>
      <c r="L84" s="27"/>
      <c r="M84" s="28"/>
      <c r="N84" s="28"/>
      <c r="O84" s="27"/>
      <c r="P84" s="28"/>
      <c r="Q84" s="28"/>
      <c r="R84" s="27"/>
    </row>
    <row r="85" spans="1:18" ht="14.5" x14ac:dyDescent="0.35">
      <c r="A85" s="19"/>
      <c r="B85" s="21"/>
      <c r="C85" s="21"/>
      <c r="D85" s="28"/>
      <c r="E85" s="28"/>
      <c r="F85" s="27"/>
      <c r="G85" s="28"/>
      <c r="H85" s="28"/>
      <c r="I85" s="27"/>
      <c r="J85" s="28"/>
      <c r="K85" s="28"/>
      <c r="L85" s="27"/>
      <c r="M85" s="28"/>
      <c r="N85" s="28"/>
      <c r="O85" s="27"/>
      <c r="P85" s="28"/>
      <c r="Q85" s="28"/>
      <c r="R85" s="27"/>
    </row>
  </sheetData>
  <customSheetViews>
    <customSheetView guid="{2CC1B3A9-94E3-4F0A-AFF4-E3994548386B}">
      <pane xSplit="2" ySplit="9" topLeftCell="C10" activePane="bottomRight" state="frozen"/>
      <selection pane="bottomRight" activeCell="C10" sqref="C10"/>
      <pageMargins left="0.59055118110236227" right="0.59055118110236227" top="0.59055118110236227" bottom="0.59055118110236227" header="0.31496062992125984" footer="0.31496062992125984"/>
      <printOptions horizontalCentered="1"/>
      <pageSetup paperSize="9" scale="42" orientation="portrait" r:id="rId1"/>
    </customSheetView>
  </customSheetViews>
  <mergeCells count="6">
    <mergeCell ref="O7:Q8"/>
    <mergeCell ref="C7:K7"/>
    <mergeCell ref="I8:K8"/>
    <mergeCell ref="F8:H8"/>
    <mergeCell ref="C8:E8"/>
    <mergeCell ref="L7:N8"/>
  </mergeCells>
  <phoneticPr fontId="3"/>
  <conditionalFormatting sqref="C13:Q15">
    <cfRule type="containsBlanks" dxfId="3" priority="2">
      <formula>LEN(TRIM(C13))=0</formula>
    </cfRule>
  </conditionalFormatting>
  <conditionalFormatting sqref="C10:Q12">
    <cfRule type="containsBlanks" dxfId="2" priority="1">
      <formula>LEN(TRIM(C10))=0</formula>
    </cfRule>
  </conditionalFormatting>
  <hyperlinks>
    <hyperlink ref="A1" location="目次!A1" display="目次へ戻る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42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8.58203125" defaultRowHeight="14" x14ac:dyDescent="0.3"/>
  <cols>
    <col min="1" max="1" width="11.33203125" style="3" customWidth="1"/>
    <col min="2" max="2" width="7.58203125" style="3" customWidth="1"/>
    <col min="3" max="4" width="8.58203125" style="1" customWidth="1"/>
    <col min="5" max="5" width="7.58203125" style="1" customWidth="1"/>
    <col min="6" max="7" width="8.58203125" style="1" customWidth="1"/>
    <col min="8" max="8" width="7.58203125" style="1" customWidth="1"/>
    <col min="9" max="10" width="8.58203125" style="1" customWidth="1"/>
    <col min="11" max="11" width="7.58203125" style="1" customWidth="1"/>
    <col min="12" max="13" width="8.58203125" style="1" customWidth="1"/>
    <col min="14" max="14" width="7.58203125" style="1" customWidth="1"/>
    <col min="15" max="16" width="8.58203125" style="1" customWidth="1"/>
    <col min="17" max="17" width="7.58203125" style="1" customWidth="1"/>
    <col min="18" max="19" width="6.58203125" style="1" bestFit="1" customWidth="1"/>
    <col min="20" max="20" width="10.33203125" style="1" bestFit="1" customWidth="1"/>
    <col min="21" max="21" width="11.25" style="1" bestFit="1" customWidth="1"/>
    <col min="22" max="22" width="6.58203125" style="1" bestFit="1" customWidth="1"/>
    <col min="23" max="23" width="10.33203125" style="1" bestFit="1" customWidth="1"/>
    <col min="24" max="24" width="11.25" style="1" bestFit="1" customWidth="1"/>
    <col min="25" max="25" width="6.58203125" style="1" bestFit="1" customWidth="1"/>
    <col min="26" max="26" width="10.33203125" style="1" bestFit="1" customWidth="1"/>
    <col min="27" max="16384" width="8.58203125" style="1"/>
  </cols>
  <sheetData>
    <row r="1" spans="1:26" ht="14.5" x14ac:dyDescent="0.3">
      <c r="A1" s="156" t="s">
        <v>116</v>
      </c>
    </row>
    <row r="3" spans="1:26" s="109" customFormat="1" ht="20.149999999999999" customHeight="1" x14ac:dyDescent="0.55000000000000004">
      <c r="A3" s="107" t="s">
        <v>103</v>
      </c>
      <c r="B3" s="108"/>
    </row>
    <row r="4" spans="1:26" s="109" customFormat="1" ht="20.149999999999999" customHeight="1" x14ac:dyDescent="0.55000000000000004">
      <c r="A4" s="107" t="s">
        <v>111</v>
      </c>
      <c r="B4" s="108"/>
    </row>
    <row r="5" spans="1:26" s="109" customFormat="1" ht="18.5" x14ac:dyDescent="0.55000000000000004">
      <c r="A5" s="107"/>
      <c r="B5" s="108"/>
    </row>
    <row r="6" spans="1:26" s="109" customFormat="1" ht="18.5" x14ac:dyDescent="0.55000000000000004">
      <c r="A6" s="81" t="s">
        <v>38</v>
      </c>
    </row>
    <row r="7" spans="1:26" s="80" customFormat="1" ht="20.149999999999999" customHeight="1" x14ac:dyDescent="0.55000000000000004">
      <c r="A7" s="81"/>
      <c r="B7" s="79"/>
      <c r="C7" s="196" t="s">
        <v>77</v>
      </c>
      <c r="D7" s="196"/>
      <c r="E7" s="196"/>
      <c r="F7" s="196"/>
      <c r="G7" s="196"/>
      <c r="H7" s="196"/>
      <c r="I7" s="196"/>
      <c r="J7" s="196"/>
      <c r="K7" s="196"/>
      <c r="L7" s="196" t="s">
        <v>80</v>
      </c>
      <c r="M7" s="196"/>
      <c r="N7" s="196"/>
      <c r="O7" s="194" t="s">
        <v>81</v>
      </c>
      <c r="P7" s="194"/>
      <c r="Q7" s="194"/>
    </row>
    <row r="8" spans="1:26" s="80" customFormat="1" ht="20.149999999999999" customHeight="1" x14ac:dyDescent="0.55000000000000004">
      <c r="A8" s="79"/>
      <c r="B8" s="79"/>
      <c r="C8" s="195" t="s">
        <v>78</v>
      </c>
      <c r="D8" s="195"/>
      <c r="E8" s="195"/>
      <c r="F8" s="195" t="s">
        <v>79</v>
      </c>
      <c r="G8" s="195"/>
      <c r="H8" s="195"/>
      <c r="I8" s="195" t="s">
        <v>69</v>
      </c>
      <c r="J8" s="195"/>
      <c r="K8" s="195"/>
      <c r="L8" s="196"/>
      <c r="M8" s="196"/>
      <c r="N8" s="196"/>
      <c r="O8" s="194"/>
      <c r="P8" s="194"/>
      <c r="Q8" s="194"/>
    </row>
    <row r="9" spans="1:26" s="80" customFormat="1" ht="20.149999999999999" customHeight="1" x14ac:dyDescent="0.55000000000000004">
      <c r="A9" s="79"/>
      <c r="B9" s="79"/>
      <c r="C9" s="155" t="s">
        <v>66</v>
      </c>
      <c r="D9" s="155" t="s">
        <v>67</v>
      </c>
      <c r="E9" s="155" t="s">
        <v>68</v>
      </c>
      <c r="F9" s="155" t="s">
        <v>66</v>
      </c>
      <c r="G9" s="155" t="s">
        <v>67</v>
      </c>
      <c r="H9" s="155" t="s">
        <v>68</v>
      </c>
      <c r="I9" s="155" t="s">
        <v>66</v>
      </c>
      <c r="J9" s="155" t="s">
        <v>67</v>
      </c>
      <c r="K9" s="155" t="s">
        <v>68</v>
      </c>
      <c r="L9" s="155" t="s">
        <v>66</v>
      </c>
      <c r="M9" s="155" t="s">
        <v>67</v>
      </c>
      <c r="N9" s="155" t="s">
        <v>68</v>
      </c>
      <c r="O9" s="155" t="s">
        <v>66</v>
      </c>
      <c r="P9" s="155" t="s">
        <v>67</v>
      </c>
      <c r="Q9" s="155" t="s">
        <v>68</v>
      </c>
    </row>
    <row r="10" spans="1:26" s="80" customFormat="1" ht="20.149999999999999" customHeight="1" x14ac:dyDescent="0.55000000000000004">
      <c r="A10" s="121" t="s">
        <v>153</v>
      </c>
      <c r="B10" s="122" t="s">
        <v>88</v>
      </c>
      <c r="C10" s="140" t="s">
        <v>123</v>
      </c>
      <c r="D10" s="140" t="s">
        <v>123</v>
      </c>
      <c r="E10" s="141" t="str">
        <f t="shared" ref="E10:E12" si="0">IF(ISNUMBER(ROUND(D10/C10*100,1)),ROUND(D10/C10*100,1),"－")</f>
        <v>－</v>
      </c>
      <c r="F10" s="140" t="s">
        <v>123</v>
      </c>
      <c r="G10" s="140" t="s">
        <v>123</v>
      </c>
      <c r="H10" s="141" t="str">
        <f t="shared" ref="H10:H12" si="1">IF(ISNUMBER(ROUND(G10/F10*100,1)),ROUND(G10/F10*100,1),"－")</f>
        <v>－</v>
      </c>
      <c r="I10" s="140" t="s">
        <v>123</v>
      </c>
      <c r="J10" s="140" t="s">
        <v>123</v>
      </c>
      <c r="K10" s="144" t="str">
        <f t="shared" ref="K10:K12" si="2">IF(ISNUMBER(ROUND(J10/I10*100,1)),ROUND(J10/I10*100,1),"－")</f>
        <v>－</v>
      </c>
      <c r="L10" s="120">
        <v>229</v>
      </c>
      <c r="M10" s="118">
        <v>0</v>
      </c>
      <c r="N10" s="119">
        <f t="shared" ref="N10:N12" si="3">IF(ISNUMBER(ROUND(M10/L10*100,1)),ROUND(M10/L10*100,1),"－")</f>
        <v>0</v>
      </c>
      <c r="O10" s="120">
        <f>SUM(I10,L10)</f>
        <v>229</v>
      </c>
      <c r="P10" s="118">
        <f>SUM(J10,M10)</f>
        <v>0</v>
      </c>
      <c r="Q10" s="119">
        <f t="shared" ref="Q10:Q12" si="4">IF(ISNUMBER(ROUND(P10/O10*100,1)),ROUND(P10/O10*100,1),"－")</f>
        <v>0</v>
      </c>
      <c r="R10" s="34"/>
    </row>
    <row r="11" spans="1:26" s="33" customFormat="1" ht="20.149999999999999" customHeight="1" x14ac:dyDescent="0.55000000000000004">
      <c r="A11" s="123"/>
      <c r="B11" s="103" t="s">
        <v>89</v>
      </c>
      <c r="C11" s="15" t="s">
        <v>123</v>
      </c>
      <c r="D11" s="15" t="s">
        <v>123</v>
      </c>
      <c r="E11" s="74" t="str">
        <f t="shared" si="0"/>
        <v>－</v>
      </c>
      <c r="F11" s="15" t="s">
        <v>123</v>
      </c>
      <c r="G11" s="15" t="s">
        <v>123</v>
      </c>
      <c r="H11" s="74" t="str">
        <f t="shared" si="1"/>
        <v>－</v>
      </c>
      <c r="I11" s="15" t="s">
        <v>123</v>
      </c>
      <c r="J11" s="15" t="s">
        <v>123</v>
      </c>
      <c r="K11" s="14" t="str">
        <f t="shared" si="2"/>
        <v>－</v>
      </c>
      <c r="L11" s="112">
        <v>1443</v>
      </c>
      <c r="M11" s="110">
        <v>0</v>
      </c>
      <c r="N11" s="111">
        <f t="shared" si="3"/>
        <v>0</v>
      </c>
      <c r="O11" s="112">
        <f>SUM(I11,L11)</f>
        <v>1443</v>
      </c>
      <c r="P11" s="110">
        <f>SUM(J11,M11)</f>
        <v>0</v>
      </c>
      <c r="Q11" s="111">
        <f t="shared" si="4"/>
        <v>0</v>
      </c>
      <c r="R11" s="26"/>
      <c r="S11" s="61"/>
      <c r="T11" s="61"/>
      <c r="U11" s="82"/>
      <c r="V11" s="61"/>
      <c r="W11" s="61"/>
      <c r="X11" s="82"/>
      <c r="Y11" s="61"/>
      <c r="Z11" s="61"/>
    </row>
    <row r="12" spans="1:26" s="33" customFormat="1" ht="20.149999999999999" customHeight="1" x14ac:dyDescent="0.55000000000000004">
      <c r="A12" s="124"/>
      <c r="B12" s="104" t="s">
        <v>69</v>
      </c>
      <c r="C12" s="18" t="s">
        <v>123</v>
      </c>
      <c r="D12" s="18" t="s">
        <v>123</v>
      </c>
      <c r="E12" s="76" t="str">
        <f t="shared" si="0"/>
        <v>－</v>
      </c>
      <c r="F12" s="18" t="s">
        <v>123</v>
      </c>
      <c r="G12" s="18" t="s">
        <v>123</v>
      </c>
      <c r="H12" s="76" t="str">
        <f t="shared" si="1"/>
        <v>－</v>
      </c>
      <c r="I12" s="18" t="s">
        <v>123</v>
      </c>
      <c r="J12" s="18" t="s">
        <v>123</v>
      </c>
      <c r="K12" s="17" t="str">
        <f t="shared" si="2"/>
        <v>－</v>
      </c>
      <c r="L12" s="116">
        <f>SUM(L10:L11)</f>
        <v>1672</v>
      </c>
      <c r="M12" s="114">
        <f>SUM(M10:M11)</f>
        <v>0</v>
      </c>
      <c r="N12" s="115">
        <f t="shared" si="3"/>
        <v>0</v>
      </c>
      <c r="O12" s="116">
        <f>SUM(O10:O11)</f>
        <v>1672</v>
      </c>
      <c r="P12" s="114">
        <f>SUM(P10:P11)</f>
        <v>0</v>
      </c>
      <c r="Q12" s="115">
        <f t="shared" si="4"/>
        <v>0</v>
      </c>
      <c r="R12" s="27"/>
      <c r="S12" s="82"/>
      <c r="T12" s="82"/>
      <c r="U12" s="82"/>
      <c r="V12" s="82"/>
      <c r="W12" s="82"/>
      <c r="X12" s="82"/>
      <c r="Y12" s="82"/>
      <c r="Z12" s="82"/>
    </row>
    <row r="13" spans="1:26" s="80" customFormat="1" ht="20.149999999999999" customHeight="1" x14ac:dyDescent="0.55000000000000004">
      <c r="A13" s="121" t="s">
        <v>130</v>
      </c>
      <c r="B13" s="122" t="s">
        <v>88</v>
      </c>
      <c r="C13" s="140" t="s">
        <v>123</v>
      </c>
      <c r="D13" s="140" t="s">
        <v>123</v>
      </c>
      <c r="E13" s="141" t="str">
        <f t="shared" ref="E13:E15" si="5">IF(ISNUMBER(ROUND(D13/C13*100,1)),ROUND(D13/C13*100,1),"－")</f>
        <v>－</v>
      </c>
      <c r="F13" s="140" t="s">
        <v>123</v>
      </c>
      <c r="G13" s="140" t="s">
        <v>123</v>
      </c>
      <c r="H13" s="141" t="str">
        <f t="shared" ref="H13:H15" si="6">IF(ISNUMBER(ROUND(G13/F13*100,1)),ROUND(G13/F13*100,1),"－")</f>
        <v>－</v>
      </c>
      <c r="I13" s="140" t="s">
        <v>123</v>
      </c>
      <c r="J13" s="140" t="s">
        <v>123</v>
      </c>
      <c r="K13" s="144" t="str">
        <f t="shared" ref="K13:K15" si="7">IF(ISNUMBER(ROUND(J13/I13*100,1)),ROUND(J13/I13*100,1),"－")</f>
        <v>－</v>
      </c>
      <c r="L13" s="120">
        <v>1443</v>
      </c>
      <c r="M13" s="118">
        <v>0</v>
      </c>
      <c r="N13" s="119">
        <f t="shared" ref="N13:N15" si="8">IF(ISNUMBER(ROUND(M13/L13*100,1)),ROUND(M13/L13*100,1),"－")</f>
        <v>0</v>
      </c>
      <c r="O13" s="120">
        <f>SUM(I13,L13)</f>
        <v>1443</v>
      </c>
      <c r="P13" s="118">
        <f>SUM(J13,M13)</f>
        <v>0</v>
      </c>
      <c r="Q13" s="119">
        <f t="shared" ref="Q13:Q15" si="9">IF(ISNUMBER(ROUND(P13/O13*100,1)),ROUND(P13/O13*100,1),"－")</f>
        <v>0</v>
      </c>
      <c r="R13" s="34"/>
    </row>
    <row r="14" spans="1:26" s="33" customFormat="1" ht="20.149999999999999" customHeight="1" x14ac:dyDescent="0.55000000000000004">
      <c r="A14" s="123"/>
      <c r="B14" s="103" t="s">
        <v>89</v>
      </c>
      <c r="C14" s="15" t="s">
        <v>123</v>
      </c>
      <c r="D14" s="15" t="s">
        <v>123</v>
      </c>
      <c r="E14" s="74" t="str">
        <f t="shared" si="5"/>
        <v>－</v>
      </c>
      <c r="F14" s="15" t="s">
        <v>123</v>
      </c>
      <c r="G14" s="15" t="s">
        <v>123</v>
      </c>
      <c r="H14" s="74" t="str">
        <f t="shared" si="6"/>
        <v>－</v>
      </c>
      <c r="I14" s="15" t="s">
        <v>123</v>
      </c>
      <c r="J14" s="15" t="s">
        <v>123</v>
      </c>
      <c r="K14" s="14" t="str">
        <f t="shared" si="7"/>
        <v>－</v>
      </c>
      <c r="L14" s="112">
        <v>229</v>
      </c>
      <c r="M14" s="110">
        <v>0</v>
      </c>
      <c r="N14" s="111">
        <f t="shared" si="8"/>
        <v>0</v>
      </c>
      <c r="O14" s="112">
        <f>SUM(I14,L14)</f>
        <v>229</v>
      </c>
      <c r="P14" s="110">
        <f>SUM(J14,M14)</f>
        <v>0</v>
      </c>
      <c r="Q14" s="111">
        <f t="shared" si="9"/>
        <v>0</v>
      </c>
      <c r="R14" s="26"/>
      <c r="S14" s="61"/>
      <c r="T14" s="61"/>
      <c r="U14" s="82"/>
      <c r="V14" s="61"/>
      <c r="W14" s="61"/>
      <c r="X14" s="82"/>
      <c r="Y14" s="61"/>
      <c r="Z14" s="61"/>
    </row>
    <row r="15" spans="1:26" s="33" customFormat="1" ht="20.149999999999999" customHeight="1" x14ac:dyDescent="0.55000000000000004">
      <c r="A15" s="124"/>
      <c r="B15" s="104" t="s">
        <v>69</v>
      </c>
      <c r="C15" s="18" t="s">
        <v>123</v>
      </c>
      <c r="D15" s="18" t="s">
        <v>123</v>
      </c>
      <c r="E15" s="76" t="str">
        <f t="shared" si="5"/>
        <v>－</v>
      </c>
      <c r="F15" s="18" t="s">
        <v>123</v>
      </c>
      <c r="G15" s="18" t="s">
        <v>123</v>
      </c>
      <c r="H15" s="76" t="str">
        <f t="shared" si="6"/>
        <v>－</v>
      </c>
      <c r="I15" s="18" t="s">
        <v>123</v>
      </c>
      <c r="J15" s="18" t="s">
        <v>123</v>
      </c>
      <c r="K15" s="17" t="str">
        <f t="shared" si="7"/>
        <v>－</v>
      </c>
      <c r="L15" s="116">
        <f>SUM(L13:L14)</f>
        <v>1672</v>
      </c>
      <c r="M15" s="114">
        <f>SUM(M13:M14)</f>
        <v>0</v>
      </c>
      <c r="N15" s="115">
        <f t="shared" si="8"/>
        <v>0</v>
      </c>
      <c r="O15" s="116">
        <f>SUM(O13:O14)</f>
        <v>1672</v>
      </c>
      <c r="P15" s="114">
        <f>SUM(P13:P14)</f>
        <v>0</v>
      </c>
      <c r="Q15" s="115">
        <f t="shared" si="9"/>
        <v>0</v>
      </c>
      <c r="R15" s="27"/>
      <c r="S15" s="82"/>
      <c r="T15" s="82"/>
      <c r="U15" s="82"/>
      <c r="V15" s="82"/>
      <c r="W15" s="82"/>
      <c r="X15" s="82"/>
      <c r="Y15" s="82"/>
      <c r="Z15" s="82"/>
    </row>
    <row r="16" spans="1:26" s="80" customFormat="1" ht="20.149999999999999" customHeight="1" x14ac:dyDescent="0.55000000000000004">
      <c r="A16" s="121" t="s">
        <v>122</v>
      </c>
      <c r="B16" s="122" t="s">
        <v>88</v>
      </c>
      <c r="C16" s="140" t="s">
        <v>123</v>
      </c>
      <c r="D16" s="140" t="s">
        <v>123</v>
      </c>
      <c r="E16" s="141" t="str">
        <f t="shared" ref="E16:E21" si="10">IF(ISNUMBER(ROUND(D16/C16*100,1)),ROUND(D16/C16*100,1),"－")</f>
        <v>－</v>
      </c>
      <c r="F16" s="140" t="s">
        <v>123</v>
      </c>
      <c r="G16" s="140" t="s">
        <v>123</v>
      </c>
      <c r="H16" s="141" t="str">
        <f t="shared" ref="H16:H21" si="11">IF(ISNUMBER(ROUND(G16/F16*100,1)),ROUND(G16/F16*100,1),"－")</f>
        <v>－</v>
      </c>
      <c r="I16" s="140" t="s">
        <v>123</v>
      </c>
      <c r="J16" s="140" t="s">
        <v>123</v>
      </c>
      <c r="K16" s="144" t="str">
        <f t="shared" ref="K16:K21" si="12">IF(ISNUMBER(ROUND(J16/I16*100,1)),ROUND(J16/I16*100,1),"－")</f>
        <v>－</v>
      </c>
      <c r="L16" s="120">
        <v>1502</v>
      </c>
      <c r="M16" s="118">
        <v>59</v>
      </c>
      <c r="N16" s="119">
        <f t="shared" ref="N16:N18" si="13">IF(ISNUMBER(ROUND(M16/L16*100,1)),ROUND(M16/L16*100,1),"－")</f>
        <v>3.9</v>
      </c>
      <c r="O16" s="120">
        <f>SUM(I16,L16)</f>
        <v>1502</v>
      </c>
      <c r="P16" s="118">
        <f>SUM(J16,M16)</f>
        <v>59</v>
      </c>
      <c r="Q16" s="119">
        <f t="shared" ref="Q16:Q18" si="14">IF(ISNUMBER(ROUND(P16/O16*100,1)),ROUND(P16/O16*100,1),"－")</f>
        <v>3.9</v>
      </c>
      <c r="R16" s="34"/>
    </row>
    <row r="17" spans="1:28" s="33" customFormat="1" ht="20.149999999999999" customHeight="1" x14ac:dyDescent="0.55000000000000004">
      <c r="A17" s="123"/>
      <c r="B17" s="103" t="s">
        <v>89</v>
      </c>
      <c r="C17" s="15" t="s">
        <v>123</v>
      </c>
      <c r="D17" s="15" t="s">
        <v>123</v>
      </c>
      <c r="E17" s="74" t="str">
        <f t="shared" si="10"/>
        <v>－</v>
      </c>
      <c r="F17" s="15" t="s">
        <v>123</v>
      </c>
      <c r="G17" s="15" t="s">
        <v>123</v>
      </c>
      <c r="H17" s="74" t="str">
        <f t="shared" si="11"/>
        <v>－</v>
      </c>
      <c r="I17" s="15" t="s">
        <v>123</v>
      </c>
      <c r="J17" s="15" t="s">
        <v>123</v>
      </c>
      <c r="K17" s="14" t="str">
        <f t="shared" si="12"/>
        <v>－</v>
      </c>
      <c r="L17" s="112">
        <v>229</v>
      </c>
      <c r="M17" s="110">
        <v>0</v>
      </c>
      <c r="N17" s="111">
        <f t="shared" si="13"/>
        <v>0</v>
      </c>
      <c r="O17" s="112">
        <f>SUM(I17,L17)</f>
        <v>229</v>
      </c>
      <c r="P17" s="110">
        <f>SUM(J17,M17)</f>
        <v>0</v>
      </c>
      <c r="Q17" s="111">
        <f t="shared" si="14"/>
        <v>0</v>
      </c>
      <c r="R17" s="26"/>
      <c r="S17" s="61"/>
      <c r="T17" s="61"/>
      <c r="U17" s="82"/>
      <c r="V17" s="61"/>
      <c r="W17" s="61"/>
      <c r="X17" s="82"/>
      <c r="Y17" s="61"/>
      <c r="Z17" s="61"/>
    </row>
    <row r="18" spans="1:28" s="33" customFormat="1" ht="20.149999999999999" customHeight="1" x14ac:dyDescent="0.55000000000000004">
      <c r="A18" s="124"/>
      <c r="B18" s="104" t="s">
        <v>69</v>
      </c>
      <c r="C18" s="18" t="s">
        <v>123</v>
      </c>
      <c r="D18" s="18" t="s">
        <v>123</v>
      </c>
      <c r="E18" s="76" t="str">
        <f t="shared" si="10"/>
        <v>－</v>
      </c>
      <c r="F18" s="18" t="s">
        <v>123</v>
      </c>
      <c r="G18" s="18" t="s">
        <v>123</v>
      </c>
      <c r="H18" s="76" t="str">
        <f t="shared" si="11"/>
        <v>－</v>
      </c>
      <c r="I18" s="18" t="s">
        <v>123</v>
      </c>
      <c r="J18" s="18" t="s">
        <v>123</v>
      </c>
      <c r="K18" s="17" t="str">
        <f t="shared" si="12"/>
        <v>－</v>
      </c>
      <c r="L18" s="116">
        <f>SUM(L16:L17)</f>
        <v>1731</v>
      </c>
      <c r="M18" s="114">
        <f>SUM(M16:M17)</f>
        <v>59</v>
      </c>
      <c r="N18" s="115">
        <f t="shared" si="13"/>
        <v>3.4</v>
      </c>
      <c r="O18" s="116">
        <f>SUM(O16:O17)</f>
        <v>1731</v>
      </c>
      <c r="P18" s="114">
        <f>SUM(P16:P17)</f>
        <v>59</v>
      </c>
      <c r="Q18" s="115">
        <f t="shared" si="14"/>
        <v>3.4</v>
      </c>
      <c r="R18" s="27"/>
      <c r="S18" s="82"/>
      <c r="T18" s="82"/>
      <c r="U18" s="82"/>
      <c r="V18" s="82"/>
      <c r="W18" s="82"/>
      <c r="X18" s="82"/>
      <c r="Y18" s="82"/>
      <c r="Z18" s="82"/>
    </row>
    <row r="19" spans="1:28" s="33" customFormat="1" ht="20.149999999999999" customHeight="1" x14ac:dyDescent="0.55000000000000004">
      <c r="A19" s="121" t="s">
        <v>71</v>
      </c>
      <c r="B19" s="122" t="s">
        <v>88</v>
      </c>
      <c r="C19" s="140" t="s">
        <v>92</v>
      </c>
      <c r="D19" s="140" t="s">
        <v>92</v>
      </c>
      <c r="E19" s="141" t="str">
        <f t="shared" si="10"/>
        <v>－</v>
      </c>
      <c r="F19" s="140" t="s">
        <v>92</v>
      </c>
      <c r="G19" s="140" t="s">
        <v>92</v>
      </c>
      <c r="H19" s="141" t="str">
        <f t="shared" si="11"/>
        <v>－</v>
      </c>
      <c r="I19" s="140" t="s">
        <v>92</v>
      </c>
      <c r="J19" s="140" t="s">
        <v>92</v>
      </c>
      <c r="K19" s="144" t="str">
        <f t="shared" si="12"/>
        <v>－</v>
      </c>
      <c r="L19" s="120">
        <v>1502</v>
      </c>
      <c r="M19" s="118">
        <v>0</v>
      </c>
      <c r="N19" s="119">
        <f t="shared" ref="N19:N33" si="15">IF(ISNUMBER(ROUND(M19/L19*100,1)),ROUND(M19/L19*100,1),"－")</f>
        <v>0</v>
      </c>
      <c r="O19" s="120">
        <f>SUM(I19,L19)</f>
        <v>1502</v>
      </c>
      <c r="P19" s="118">
        <f>SUM(J19,M19)</f>
        <v>0</v>
      </c>
      <c r="Q19" s="119">
        <f t="shared" ref="Q19:Q33" si="16">IF(ISNUMBER(ROUND(P19/O19*100,1)),ROUND(P19/O19*100,1),"－")</f>
        <v>0</v>
      </c>
      <c r="R19" s="27"/>
      <c r="S19" s="61"/>
      <c r="T19" s="61"/>
      <c r="U19" s="61"/>
      <c r="V19" s="61"/>
      <c r="W19" s="61"/>
      <c r="X19" s="61"/>
      <c r="Y19" s="61"/>
      <c r="Z19" s="61"/>
      <c r="AA19" s="48"/>
      <c r="AB19" s="48"/>
    </row>
    <row r="20" spans="1:28" s="33" customFormat="1" ht="20.149999999999999" customHeight="1" x14ac:dyDescent="0.55000000000000004">
      <c r="A20" s="123"/>
      <c r="B20" s="103" t="s">
        <v>89</v>
      </c>
      <c r="C20" s="15" t="s">
        <v>92</v>
      </c>
      <c r="D20" s="15" t="s">
        <v>92</v>
      </c>
      <c r="E20" s="74" t="str">
        <f t="shared" si="10"/>
        <v>－</v>
      </c>
      <c r="F20" s="15" t="s">
        <v>92</v>
      </c>
      <c r="G20" s="15" t="s">
        <v>92</v>
      </c>
      <c r="H20" s="74" t="str">
        <f t="shared" si="11"/>
        <v>－</v>
      </c>
      <c r="I20" s="15" t="s">
        <v>92</v>
      </c>
      <c r="J20" s="15" t="s">
        <v>92</v>
      </c>
      <c r="K20" s="14" t="str">
        <f t="shared" si="12"/>
        <v>－</v>
      </c>
      <c r="L20" s="112">
        <v>4833</v>
      </c>
      <c r="M20" s="110">
        <v>573</v>
      </c>
      <c r="N20" s="111">
        <f t="shared" si="15"/>
        <v>11.9</v>
      </c>
      <c r="O20" s="112">
        <f>SUM(I20,L20)</f>
        <v>4833</v>
      </c>
      <c r="P20" s="110">
        <f>SUM(J20,M20)</f>
        <v>573</v>
      </c>
      <c r="Q20" s="111">
        <f t="shared" si="16"/>
        <v>11.9</v>
      </c>
      <c r="R20" s="27"/>
      <c r="S20" s="49"/>
      <c r="T20" s="49"/>
      <c r="U20" s="86"/>
      <c r="V20" s="49"/>
      <c r="W20" s="49"/>
      <c r="X20" s="86"/>
      <c r="Y20" s="49"/>
      <c r="Z20" s="49"/>
      <c r="AA20" s="49"/>
      <c r="AB20" s="49"/>
    </row>
    <row r="21" spans="1:28" s="33" customFormat="1" ht="20.149999999999999" customHeight="1" x14ac:dyDescent="0.55000000000000004">
      <c r="A21" s="124"/>
      <c r="B21" s="104" t="s">
        <v>69</v>
      </c>
      <c r="C21" s="18" t="s">
        <v>92</v>
      </c>
      <c r="D21" s="18" t="s">
        <v>92</v>
      </c>
      <c r="E21" s="76" t="str">
        <f t="shared" si="10"/>
        <v>－</v>
      </c>
      <c r="F21" s="18" t="s">
        <v>92</v>
      </c>
      <c r="G21" s="18" t="s">
        <v>92</v>
      </c>
      <c r="H21" s="76" t="str">
        <f t="shared" si="11"/>
        <v>－</v>
      </c>
      <c r="I21" s="18" t="s">
        <v>92</v>
      </c>
      <c r="J21" s="18" t="s">
        <v>92</v>
      </c>
      <c r="K21" s="17" t="str">
        <f t="shared" si="12"/>
        <v>－</v>
      </c>
      <c r="L21" s="116">
        <f>SUM(L19:L20)</f>
        <v>6335</v>
      </c>
      <c r="M21" s="114">
        <f>SUM(M19:M20)</f>
        <v>573</v>
      </c>
      <c r="N21" s="115">
        <f t="shared" si="15"/>
        <v>9</v>
      </c>
      <c r="O21" s="116">
        <f>SUM(O19:O20)</f>
        <v>6335</v>
      </c>
      <c r="P21" s="114">
        <f>SUM(P19:P20)</f>
        <v>573</v>
      </c>
      <c r="Q21" s="115">
        <f t="shared" si="16"/>
        <v>9</v>
      </c>
      <c r="R21" s="27"/>
      <c r="S21" s="49"/>
      <c r="T21" s="49"/>
      <c r="U21" s="86"/>
      <c r="V21" s="49"/>
      <c r="W21" s="49"/>
      <c r="X21" s="86"/>
      <c r="Y21" s="49"/>
      <c r="Z21" s="49"/>
      <c r="AA21" s="49"/>
      <c r="AB21" s="49"/>
    </row>
    <row r="22" spans="1:28" s="33" customFormat="1" ht="20.149999999999999" customHeight="1" x14ac:dyDescent="0.55000000000000004">
      <c r="A22" s="130" t="s">
        <v>15</v>
      </c>
      <c r="B22" s="125" t="s">
        <v>88</v>
      </c>
      <c r="C22" s="140" t="s">
        <v>92</v>
      </c>
      <c r="D22" s="140" t="s">
        <v>92</v>
      </c>
      <c r="E22" s="141" t="s">
        <v>92</v>
      </c>
      <c r="F22" s="140" t="s">
        <v>92</v>
      </c>
      <c r="G22" s="140" t="s">
        <v>92</v>
      </c>
      <c r="H22" s="141" t="s">
        <v>92</v>
      </c>
      <c r="I22" s="140" t="s">
        <v>92</v>
      </c>
      <c r="J22" s="140" t="s">
        <v>92</v>
      </c>
      <c r="K22" s="144" t="s">
        <v>92</v>
      </c>
      <c r="L22" s="120">
        <v>829</v>
      </c>
      <c r="M22" s="118">
        <v>0</v>
      </c>
      <c r="N22" s="119">
        <f t="shared" si="15"/>
        <v>0</v>
      </c>
      <c r="O22" s="120">
        <f>SUM(I22,L22)</f>
        <v>829</v>
      </c>
      <c r="P22" s="118">
        <f>SUM(J22,M22)</f>
        <v>0</v>
      </c>
      <c r="Q22" s="119">
        <f t="shared" si="16"/>
        <v>0</v>
      </c>
      <c r="R22" s="26"/>
      <c r="S22" s="49"/>
      <c r="T22" s="49"/>
      <c r="U22" s="86"/>
      <c r="V22" s="49"/>
      <c r="W22" s="49"/>
      <c r="X22" s="86"/>
      <c r="Y22" s="49"/>
      <c r="Z22" s="49"/>
    </row>
    <row r="23" spans="1:28" s="33" customFormat="1" ht="20.149999999999999" customHeight="1" x14ac:dyDescent="0.55000000000000004">
      <c r="A23" s="123"/>
      <c r="B23" s="103" t="s">
        <v>89</v>
      </c>
      <c r="C23" s="15" t="s">
        <v>92</v>
      </c>
      <c r="D23" s="15" t="s">
        <v>92</v>
      </c>
      <c r="E23" s="74" t="s">
        <v>92</v>
      </c>
      <c r="F23" s="15" t="s">
        <v>92</v>
      </c>
      <c r="G23" s="15" t="s">
        <v>92</v>
      </c>
      <c r="H23" s="74" t="s">
        <v>92</v>
      </c>
      <c r="I23" s="15" t="s">
        <v>92</v>
      </c>
      <c r="J23" s="15" t="s">
        <v>92</v>
      </c>
      <c r="K23" s="14" t="s">
        <v>92</v>
      </c>
      <c r="L23" s="112">
        <v>1502</v>
      </c>
      <c r="M23" s="110">
        <v>0</v>
      </c>
      <c r="N23" s="111">
        <f t="shared" si="15"/>
        <v>0</v>
      </c>
      <c r="O23" s="112">
        <f>SUM(I23,L23)</f>
        <v>1502</v>
      </c>
      <c r="P23" s="110">
        <f>SUM(J23,M23)</f>
        <v>0</v>
      </c>
      <c r="Q23" s="111">
        <f t="shared" si="16"/>
        <v>0</v>
      </c>
      <c r="R23" s="27"/>
      <c r="S23" s="49"/>
      <c r="T23" s="49"/>
      <c r="U23" s="86"/>
      <c r="V23" s="49"/>
      <c r="W23" s="49"/>
      <c r="X23" s="86"/>
      <c r="Y23" s="49"/>
      <c r="Z23" s="49"/>
    </row>
    <row r="24" spans="1:28" s="33" customFormat="1" ht="20.149999999999999" customHeight="1" x14ac:dyDescent="0.55000000000000004">
      <c r="A24" s="124"/>
      <c r="B24" s="104" t="s">
        <v>70</v>
      </c>
      <c r="C24" s="142" t="s">
        <v>92</v>
      </c>
      <c r="D24" s="142" t="s">
        <v>92</v>
      </c>
      <c r="E24" s="143" t="s">
        <v>92</v>
      </c>
      <c r="F24" s="142" t="s">
        <v>92</v>
      </c>
      <c r="G24" s="142" t="s">
        <v>92</v>
      </c>
      <c r="H24" s="143" t="s">
        <v>92</v>
      </c>
      <c r="I24" s="18" t="s">
        <v>92</v>
      </c>
      <c r="J24" s="18" t="s">
        <v>92</v>
      </c>
      <c r="K24" s="17" t="s">
        <v>92</v>
      </c>
      <c r="L24" s="116">
        <f>SUM(L22:L23)</f>
        <v>2331</v>
      </c>
      <c r="M24" s="114">
        <f>SUM(M22:M23)</f>
        <v>0</v>
      </c>
      <c r="N24" s="115">
        <f t="shared" si="15"/>
        <v>0</v>
      </c>
      <c r="O24" s="116">
        <f>SUM(O22:O23)</f>
        <v>2331</v>
      </c>
      <c r="P24" s="114">
        <f>SUM(P22:P23)</f>
        <v>0</v>
      </c>
      <c r="Q24" s="115">
        <f t="shared" si="16"/>
        <v>0</v>
      </c>
      <c r="R24" s="27"/>
      <c r="S24" s="49"/>
      <c r="T24" s="49"/>
      <c r="U24" s="86"/>
      <c r="V24" s="49"/>
      <c r="W24" s="49"/>
      <c r="X24" s="86"/>
      <c r="Y24" s="49"/>
      <c r="Z24" s="49"/>
    </row>
    <row r="25" spans="1:28" s="33" customFormat="1" ht="20.149999999999999" customHeight="1" x14ac:dyDescent="0.55000000000000004">
      <c r="A25" s="130" t="s">
        <v>72</v>
      </c>
      <c r="B25" s="125" t="s">
        <v>90</v>
      </c>
      <c r="C25" s="140" t="s">
        <v>92</v>
      </c>
      <c r="D25" s="140" t="s">
        <v>92</v>
      </c>
      <c r="E25" s="141" t="s">
        <v>92</v>
      </c>
      <c r="F25" s="140" t="s">
        <v>92</v>
      </c>
      <c r="G25" s="140" t="s">
        <v>92</v>
      </c>
      <c r="H25" s="141" t="s">
        <v>92</v>
      </c>
      <c r="I25" s="140" t="s">
        <v>92</v>
      </c>
      <c r="J25" s="140" t="s">
        <v>92</v>
      </c>
      <c r="K25" s="144" t="s">
        <v>92</v>
      </c>
      <c r="L25" s="120">
        <v>1518</v>
      </c>
      <c r="M25" s="118">
        <v>16</v>
      </c>
      <c r="N25" s="119">
        <f t="shared" si="15"/>
        <v>1.1000000000000001</v>
      </c>
      <c r="O25" s="120">
        <f>SUM(I25,L25)</f>
        <v>1518</v>
      </c>
      <c r="P25" s="118">
        <f>SUM(J25,M25)</f>
        <v>16</v>
      </c>
      <c r="Q25" s="119">
        <f t="shared" si="16"/>
        <v>1.1000000000000001</v>
      </c>
      <c r="R25" s="27"/>
      <c r="S25" s="49"/>
      <c r="T25" s="49"/>
      <c r="U25" s="86"/>
      <c r="V25" s="49"/>
      <c r="W25" s="49"/>
      <c r="X25" s="86"/>
      <c r="Y25" s="49"/>
      <c r="Z25" s="49"/>
    </row>
    <row r="26" spans="1:28" s="33" customFormat="1" ht="20.149999999999999" customHeight="1" x14ac:dyDescent="0.55000000000000004">
      <c r="A26" s="123"/>
      <c r="B26" s="103" t="s">
        <v>89</v>
      </c>
      <c r="C26" s="15" t="s">
        <v>92</v>
      </c>
      <c r="D26" s="15" t="s">
        <v>92</v>
      </c>
      <c r="E26" s="74" t="s">
        <v>92</v>
      </c>
      <c r="F26" s="15" t="s">
        <v>92</v>
      </c>
      <c r="G26" s="15" t="s">
        <v>92</v>
      </c>
      <c r="H26" s="74" t="s">
        <v>92</v>
      </c>
      <c r="I26" s="15" t="s">
        <v>92</v>
      </c>
      <c r="J26" s="15" t="s">
        <v>92</v>
      </c>
      <c r="K26" s="14" t="s">
        <v>92</v>
      </c>
      <c r="L26" s="112">
        <v>829</v>
      </c>
      <c r="M26" s="110">
        <v>0</v>
      </c>
      <c r="N26" s="111">
        <f t="shared" si="15"/>
        <v>0</v>
      </c>
      <c r="O26" s="112">
        <f>SUM(I26,L26)</f>
        <v>829</v>
      </c>
      <c r="P26" s="110">
        <f>SUM(J26,M26)</f>
        <v>0</v>
      </c>
      <c r="Q26" s="111">
        <f t="shared" si="16"/>
        <v>0</v>
      </c>
      <c r="R26" s="27"/>
      <c r="S26" s="49"/>
      <c r="T26" s="49"/>
      <c r="U26" s="86"/>
      <c r="V26" s="49"/>
      <c r="W26" s="49"/>
      <c r="X26" s="86"/>
      <c r="Y26" s="49"/>
      <c r="Z26" s="49"/>
    </row>
    <row r="27" spans="1:28" s="33" customFormat="1" ht="20.149999999999999" customHeight="1" x14ac:dyDescent="0.55000000000000004">
      <c r="A27" s="124"/>
      <c r="B27" s="104" t="s">
        <v>70</v>
      </c>
      <c r="C27" s="18" t="s">
        <v>92</v>
      </c>
      <c r="D27" s="18" t="s">
        <v>92</v>
      </c>
      <c r="E27" s="76" t="s">
        <v>92</v>
      </c>
      <c r="F27" s="18" t="s">
        <v>92</v>
      </c>
      <c r="G27" s="18" t="s">
        <v>92</v>
      </c>
      <c r="H27" s="76" t="s">
        <v>92</v>
      </c>
      <c r="I27" s="18" t="s">
        <v>92</v>
      </c>
      <c r="J27" s="18" t="s">
        <v>92</v>
      </c>
      <c r="K27" s="17" t="s">
        <v>92</v>
      </c>
      <c r="L27" s="116">
        <f>SUM(L25:L26)</f>
        <v>2347</v>
      </c>
      <c r="M27" s="114">
        <f>SUM(M25:M26)</f>
        <v>16</v>
      </c>
      <c r="N27" s="115">
        <f t="shared" si="15"/>
        <v>0.7</v>
      </c>
      <c r="O27" s="116">
        <f>SUM(O25:O26)</f>
        <v>2347</v>
      </c>
      <c r="P27" s="114">
        <f>SUM(P25:P26)</f>
        <v>16</v>
      </c>
      <c r="Q27" s="115">
        <f t="shared" si="16"/>
        <v>0.7</v>
      </c>
      <c r="R27" s="26"/>
      <c r="S27" s="49"/>
      <c r="T27" s="49"/>
      <c r="U27" s="48"/>
      <c r="V27" s="49"/>
      <c r="W27" s="49"/>
      <c r="X27" s="48"/>
      <c r="Y27" s="49"/>
      <c r="Z27" s="49"/>
    </row>
    <row r="28" spans="1:28" s="33" customFormat="1" ht="20.149999999999999" customHeight="1" x14ac:dyDescent="0.55000000000000004">
      <c r="A28" s="130" t="s">
        <v>32</v>
      </c>
      <c r="B28" s="125" t="s">
        <v>91</v>
      </c>
      <c r="C28" s="140" t="s">
        <v>92</v>
      </c>
      <c r="D28" s="140" t="s">
        <v>92</v>
      </c>
      <c r="E28" s="141" t="s">
        <v>92</v>
      </c>
      <c r="F28" s="140" t="s">
        <v>92</v>
      </c>
      <c r="G28" s="140" t="s">
        <v>92</v>
      </c>
      <c r="H28" s="141" t="s">
        <v>92</v>
      </c>
      <c r="I28" s="140" t="s">
        <v>92</v>
      </c>
      <c r="J28" s="140" t="s">
        <v>92</v>
      </c>
      <c r="K28" s="144" t="s">
        <v>92</v>
      </c>
      <c r="L28" s="120">
        <v>4828</v>
      </c>
      <c r="M28" s="118">
        <v>709</v>
      </c>
      <c r="N28" s="119">
        <f t="shared" si="15"/>
        <v>14.7</v>
      </c>
      <c r="O28" s="120">
        <f>SUM(I28,L28)</f>
        <v>4828</v>
      </c>
      <c r="P28" s="118">
        <f>SUM(J28,M28)</f>
        <v>709</v>
      </c>
      <c r="Q28" s="119">
        <f t="shared" si="16"/>
        <v>14.7</v>
      </c>
      <c r="R28" s="27"/>
      <c r="S28" s="49"/>
      <c r="T28" s="49"/>
      <c r="U28" s="48"/>
      <c r="V28" s="49"/>
      <c r="W28" s="49"/>
      <c r="X28" s="48"/>
      <c r="Y28" s="49"/>
      <c r="Z28" s="49"/>
    </row>
    <row r="29" spans="1:28" s="33" customFormat="1" ht="20.149999999999999" customHeight="1" x14ac:dyDescent="0.55000000000000004">
      <c r="A29" s="123"/>
      <c r="B29" s="103" t="s">
        <v>89</v>
      </c>
      <c r="C29" s="15" t="s">
        <v>92</v>
      </c>
      <c r="D29" s="15" t="s">
        <v>92</v>
      </c>
      <c r="E29" s="74" t="s">
        <v>92</v>
      </c>
      <c r="F29" s="15" t="s">
        <v>92</v>
      </c>
      <c r="G29" s="15" t="s">
        <v>92</v>
      </c>
      <c r="H29" s="74" t="s">
        <v>92</v>
      </c>
      <c r="I29" s="15" t="s">
        <v>92</v>
      </c>
      <c r="J29" s="15" t="s">
        <v>92</v>
      </c>
      <c r="K29" s="14" t="s">
        <v>92</v>
      </c>
      <c r="L29" s="112">
        <v>14367</v>
      </c>
      <c r="M29" s="110">
        <v>13538</v>
      </c>
      <c r="N29" s="111">
        <f t="shared" si="15"/>
        <v>94.2</v>
      </c>
      <c r="O29" s="112">
        <f>SUM(I29,L29)</f>
        <v>14367</v>
      </c>
      <c r="P29" s="110">
        <f>SUM(J29,M29)</f>
        <v>13538</v>
      </c>
      <c r="Q29" s="111">
        <f t="shared" si="16"/>
        <v>94.2</v>
      </c>
      <c r="R29" s="27"/>
      <c r="S29" s="49"/>
      <c r="T29" s="49"/>
      <c r="U29" s="48"/>
      <c r="V29" s="49"/>
      <c r="W29" s="49"/>
      <c r="X29" s="48"/>
      <c r="Y29" s="49"/>
      <c r="Z29" s="49"/>
    </row>
    <row r="30" spans="1:28" s="33" customFormat="1" ht="20.149999999999999" customHeight="1" x14ac:dyDescent="0.55000000000000004">
      <c r="A30" s="124"/>
      <c r="B30" s="104" t="s">
        <v>70</v>
      </c>
      <c r="C30" s="18" t="s">
        <v>92</v>
      </c>
      <c r="D30" s="18" t="s">
        <v>92</v>
      </c>
      <c r="E30" s="76" t="s">
        <v>92</v>
      </c>
      <c r="F30" s="18" t="s">
        <v>92</v>
      </c>
      <c r="G30" s="18" t="s">
        <v>92</v>
      </c>
      <c r="H30" s="76" t="s">
        <v>92</v>
      </c>
      <c r="I30" s="18" t="s">
        <v>92</v>
      </c>
      <c r="J30" s="18" t="s">
        <v>92</v>
      </c>
      <c r="K30" s="17" t="s">
        <v>92</v>
      </c>
      <c r="L30" s="116">
        <f>SUM(L28:L29)</f>
        <v>19195</v>
      </c>
      <c r="M30" s="114">
        <f>SUM(M28:M29)</f>
        <v>14247</v>
      </c>
      <c r="N30" s="115">
        <f t="shared" si="15"/>
        <v>74.2</v>
      </c>
      <c r="O30" s="116">
        <f>SUM(O28:O29)</f>
        <v>19195</v>
      </c>
      <c r="P30" s="114">
        <f>SUM(P28:P29)</f>
        <v>14247</v>
      </c>
      <c r="Q30" s="115">
        <f t="shared" si="16"/>
        <v>74.2</v>
      </c>
      <c r="R30" s="27"/>
      <c r="S30" s="49"/>
      <c r="T30" s="49"/>
      <c r="U30" s="48"/>
      <c r="V30" s="49"/>
      <c r="W30" s="49"/>
      <c r="X30" s="48"/>
      <c r="Y30" s="49"/>
      <c r="Z30" s="49"/>
    </row>
    <row r="31" spans="1:28" ht="20.25" customHeight="1" x14ac:dyDescent="0.3">
      <c r="A31" s="130" t="s">
        <v>34</v>
      </c>
      <c r="B31" s="125" t="s">
        <v>90</v>
      </c>
      <c r="C31" s="140" t="s">
        <v>92</v>
      </c>
      <c r="D31" s="140" t="s">
        <v>92</v>
      </c>
      <c r="E31" s="141" t="s">
        <v>92</v>
      </c>
      <c r="F31" s="118">
        <v>7716</v>
      </c>
      <c r="G31" s="118">
        <v>7008</v>
      </c>
      <c r="H31" s="119">
        <f>(G31/F31)*100</f>
        <v>90.824261275272164</v>
      </c>
      <c r="I31" s="118">
        <v>7716</v>
      </c>
      <c r="J31" s="118">
        <v>7008</v>
      </c>
      <c r="K31" s="119">
        <f>(J31/I31)*100</f>
        <v>90.824261275272164</v>
      </c>
      <c r="L31" s="120">
        <v>4215</v>
      </c>
      <c r="M31" s="118">
        <v>0</v>
      </c>
      <c r="N31" s="119">
        <f t="shared" si="15"/>
        <v>0</v>
      </c>
      <c r="O31" s="120">
        <f>SUM(I31,L31)</f>
        <v>11931</v>
      </c>
      <c r="P31" s="118">
        <f>SUM(J31,M31)</f>
        <v>7008</v>
      </c>
      <c r="Q31" s="119">
        <f t="shared" si="16"/>
        <v>58.7</v>
      </c>
      <c r="R31" s="27"/>
      <c r="S31" s="8"/>
      <c r="T31" s="8"/>
      <c r="U31" s="7"/>
      <c r="V31" s="8"/>
      <c r="W31" s="8"/>
      <c r="X31" s="7"/>
      <c r="Y31" s="8"/>
      <c r="Z31" s="8"/>
    </row>
    <row r="32" spans="1:28" ht="20.25" customHeight="1" x14ac:dyDescent="0.3">
      <c r="A32" s="123"/>
      <c r="B32" s="103" t="s">
        <v>89</v>
      </c>
      <c r="C32" s="15" t="s">
        <v>92</v>
      </c>
      <c r="D32" s="15" t="s">
        <v>92</v>
      </c>
      <c r="E32" s="74" t="s">
        <v>92</v>
      </c>
      <c r="F32" s="110">
        <v>21552</v>
      </c>
      <c r="G32" s="110">
        <v>8342</v>
      </c>
      <c r="H32" s="111">
        <f>(G32/F32)*100</f>
        <v>38.706384558277655</v>
      </c>
      <c r="I32" s="110">
        <v>21552</v>
      </c>
      <c r="J32" s="110">
        <v>8342</v>
      </c>
      <c r="K32" s="111">
        <f>(J32/I32)*100</f>
        <v>38.706384558277655</v>
      </c>
      <c r="L32" s="112">
        <v>11368</v>
      </c>
      <c r="M32" s="110">
        <v>2</v>
      </c>
      <c r="N32" s="111">
        <f t="shared" si="15"/>
        <v>0</v>
      </c>
      <c r="O32" s="112">
        <f>SUM(I32,L32)</f>
        <v>32920</v>
      </c>
      <c r="P32" s="110">
        <f>SUM(J32,M32)</f>
        <v>8344</v>
      </c>
      <c r="Q32" s="111">
        <f t="shared" si="16"/>
        <v>25.3</v>
      </c>
      <c r="R32" s="27"/>
      <c r="S32" s="8"/>
      <c r="T32" s="8"/>
      <c r="U32" s="7"/>
      <c r="V32" s="8"/>
      <c r="W32" s="8"/>
      <c r="X32" s="7"/>
      <c r="Y32" s="8"/>
      <c r="Z32" s="8"/>
    </row>
    <row r="33" spans="1:26" ht="20.25" customHeight="1" x14ac:dyDescent="0.3">
      <c r="A33" s="124"/>
      <c r="B33" s="104" t="s">
        <v>70</v>
      </c>
      <c r="C33" s="78" t="s">
        <v>92</v>
      </c>
      <c r="D33" s="18" t="s">
        <v>92</v>
      </c>
      <c r="E33" s="76" t="s">
        <v>92</v>
      </c>
      <c r="F33" s="114">
        <v>29268</v>
      </c>
      <c r="G33" s="114">
        <v>15350</v>
      </c>
      <c r="H33" s="115">
        <f>(G33/F33)*100</f>
        <v>52.4463577969113</v>
      </c>
      <c r="I33" s="114">
        <v>29268</v>
      </c>
      <c r="J33" s="114">
        <v>15350</v>
      </c>
      <c r="K33" s="115">
        <f>(J33/I33)*100</f>
        <v>52.4463577969113</v>
      </c>
      <c r="L33" s="116">
        <f>SUM(L31:L32)</f>
        <v>15583</v>
      </c>
      <c r="M33" s="114">
        <f>SUM(M31:M32)</f>
        <v>2</v>
      </c>
      <c r="N33" s="115">
        <f t="shared" si="15"/>
        <v>0</v>
      </c>
      <c r="O33" s="116">
        <f>SUM(O31:O32)</f>
        <v>44851</v>
      </c>
      <c r="P33" s="114">
        <f>SUM(P31:P32)</f>
        <v>15352</v>
      </c>
      <c r="Q33" s="115">
        <f t="shared" si="16"/>
        <v>34.200000000000003</v>
      </c>
      <c r="R33" s="27"/>
      <c r="S33" s="8"/>
      <c r="T33" s="8"/>
      <c r="U33" s="7"/>
      <c r="V33" s="8"/>
      <c r="W33" s="8"/>
      <c r="X33" s="7"/>
      <c r="Y33" s="8"/>
      <c r="Z33" s="8"/>
    </row>
    <row r="34" spans="1:26" ht="14.5" x14ac:dyDescent="0.35">
      <c r="A34" s="19"/>
      <c r="B34" s="19"/>
      <c r="C34" s="21"/>
      <c r="D34" s="28"/>
      <c r="E34" s="28"/>
      <c r="F34" s="27"/>
      <c r="G34" s="28"/>
      <c r="H34" s="28"/>
      <c r="I34" s="27"/>
      <c r="J34" s="28"/>
      <c r="K34" s="28"/>
      <c r="L34" s="27"/>
      <c r="M34" s="28"/>
      <c r="N34" s="28"/>
      <c r="O34" s="27"/>
      <c r="P34" s="28"/>
      <c r="Q34" s="28"/>
      <c r="R34" s="27"/>
      <c r="S34" s="8"/>
      <c r="T34" s="8"/>
      <c r="U34" s="7"/>
      <c r="V34" s="8"/>
      <c r="W34" s="8"/>
      <c r="X34" s="7"/>
      <c r="Y34" s="8"/>
      <c r="Z34" s="8"/>
    </row>
    <row r="35" spans="1:26" ht="14.5" x14ac:dyDescent="0.35">
      <c r="A35" s="19"/>
      <c r="B35" s="19"/>
      <c r="C35" s="21"/>
      <c r="D35" s="28"/>
      <c r="E35" s="28"/>
      <c r="F35" s="27"/>
      <c r="G35" s="28"/>
      <c r="H35" s="28"/>
      <c r="I35" s="27"/>
      <c r="J35" s="28"/>
      <c r="K35" s="28"/>
      <c r="L35" s="27"/>
      <c r="M35" s="28"/>
      <c r="N35" s="28"/>
      <c r="O35" s="27"/>
      <c r="P35" s="28"/>
      <c r="Q35" s="28"/>
      <c r="R35" s="26"/>
      <c r="S35" s="8"/>
      <c r="T35" s="8"/>
      <c r="U35" s="7"/>
      <c r="V35" s="8"/>
      <c r="W35" s="8"/>
      <c r="X35" s="7"/>
      <c r="Y35" s="8"/>
      <c r="Z35" s="8"/>
    </row>
    <row r="36" spans="1:26" ht="14.5" x14ac:dyDescent="0.35">
      <c r="A36" s="19"/>
      <c r="B36" s="19"/>
      <c r="C36" s="21"/>
      <c r="D36" s="28"/>
      <c r="E36" s="28"/>
      <c r="F36" s="27"/>
      <c r="G36" s="28"/>
      <c r="H36" s="28"/>
      <c r="I36" s="27"/>
      <c r="J36" s="28"/>
      <c r="K36" s="28"/>
      <c r="L36" s="27"/>
      <c r="M36" s="28"/>
      <c r="N36" s="28"/>
      <c r="O36" s="27"/>
      <c r="P36" s="28"/>
      <c r="Q36" s="28"/>
      <c r="R36" s="27"/>
      <c r="S36" s="8"/>
      <c r="T36" s="8"/>
      <c r="U36" s="7"/>
      <c r="V36" s="8"/>
      <c r="W36" s="8"/>
      <c r="X36" s="7"/>
      <c r="Y36" s="8"/>
      <c r="Z36" s="8"/>
    </row>
    <row r="37" spans="1:26" ht="14.5" x14ac:dyDescent="0.35">
      <c r="A37" s="19"/>
      <c r="B37" s="19"/>
      <c r="C37" s="21"/>
      <c r="D37" s="28"/>
      <c r="E37" s="27"/>
      <c r="F37" s="27"/>
      <c r="G37" s="28"/>
      <c r="H37" s="28"/>
      <c r="I37" s="27"/>
      <c r="J37" s="28"/>
      <c r="K37" s="28"/>
      <c r="L37" s="27"/>
      <c r="M37" s="28"/>
      <c r="N37" s="28"/>
      <c r="O37" s="27"/>
      <c r="P37" s="28"/>
      <c r="Q37" s="28"/>
      <c r="R37" s="27"/>
      <c r="S37" s="8"/>
      <c r="T37" s="8"/>
      <c r="U37" s="7"/>
      <c r="V37" s="8"/>
      <c r="W37" s="8"/>
      <c r="X37" s="7"/>
      <c r="Y37" s="8"/>
      <c r="Z37" s="8"/>
    </row>
    <row r="38" spans="1:26" ht="14.5" x14ac:dyDescent="0.35">
      <c r="A38" s="19"/>
      <c r="B38" s="20"/>
      <c r="C38" s="24"/>
      <c r="D38" s="29"/>
      <c r="E38" s="29"/>
      <c r="F38" s="26"/>
      <c r="G38" s="25"/>
      <c r="H38" s="25"/>
      <c r="I38" s="26"/>
      <c r="J38" s="25"/>
      <c r="K38" s="25"/>
      <c r="L38" s="26"/>
      <c r="M38" s="25"/>
      <c r="N38" s="25"/>
      <c r="O38" s="26"/>
      <c r="P38" s="25"/>
      <c r="Q38" s="25"/>
      <c r="R38" s="27"/>
      <c r="S38" s="8"/>
      <c r="T38" s="8"/>
      <c r="U38" s="7"/>
      <c r="V38" s="8"/>
      <c r="W38" s="8"/>
      <c r="X38" s="7"/>
      <c r="Y38" s="8"/>
      <c r="Z38" s="8"/>
    </row>
    <row r="39" spans="1:26" ht="14.5" x14ac:dyDescent="0.35">
      <c r="A39" s="19"/>
      <c r="B39" s="19"/>
      <c r="C39" s="21"/>
      <c r="D39" s="28"/>
      <c r="E39" s="28"/>
      <c r="F39" s="27"/>
      <c r="G39" s="28"/>
      <c r="H39" s="28"/>
      <c r="I39" s="27"/>
      <c r="J39" s="28"/>
      <c r="K39" s="28"/>
      <c r="L39" s="27"/>
      <c r="M39" s="28"/>
      <c r="N39" s="28"/>
      <c r="O39" s="27"/>
      <c r="P39" s="28"/>
      <c r="Q39" s="28"/>
      <c r="R39" s="27"/>
      <c r="S39" s="8"/>
      <c r="T39" s="8"/>
      <c r="U39" s="7"/>
      <c r="V39" s="8"/>
      <c r="W39" s="8"/>
      <c r="X39" s="7"/>
      <c r="Y39" s="8"/>
      <c r="Z39" s="8"/>
    </row>
    <row r="40" spans="1:26" ht="14.5" x14ac:dyDescent="0.35">
      <c r="A40" s="19"/>
      <c r="B40" s="19"/>
      <c r="C40" s="21"/>
      <c r="D40" s="28"/>
      <c r="E40" s="28"/>
      <c r="F40" s="27"/>
      <c r="G40" s="28"/>
      <c r="H40" s="28"/>
      <c r="I40" s="27"/>
      <c r="J40" s="28"/>
      <c r="K40" s="28"/>
      <c r="L40" s="27"/>
      <c r="M40" s="28"/>
      <c r="N40" s="28"/>
      <c r="O40" s="27"/>
      <c r="P40" s="28"/>
      <c r="Q40" s="28"/>
      <c r="R40" s="26"/>
      <c r="S40" s="8"/>
      <c r="T40" s="8"/>
      <c r="U40" s="7"/>
      <c r="V40" s="8"/>
      <c r="W40" s="8"/>
      <c r="X40" s="7"/>
      <c r="Y40" s="8"/>
      <c r="Z40" s="8"/>
    </row>
    <row r="41" spans="1:26" ht="14.5" x14ac:dyDescent="0.35">
      <c r="A41" s="19"/>
      <c r="B41" s="19"/>
      <c r="C41" s="21"/>
      <c r="D41" s="28"/>
      <c r="E41" s="28"/>
      <c r="F41" s="27"/>
      <c r="G41" s="28"/>
      <c r="H41" s="28"/>
      <c r="I41" s="27"/>
      <c r="J41" s="28"/>
      <c r="K41" s="28"/>
      <c r="L41" s="27"/>
      <c r="M41" s="28"/>
      <c r="N41" s="28"/>
      <c r="O41" s="27"/>
      <c r="P41" s="28"/>
      <c r="Q41" s="28"/>
      <c r="R41" s="27"/>
    </row>
    <row r="42" spans="1:26" ht="14.5" x14ac:dyDescent="0.35">
      <c r="A42" s="19"/>
      <c r="B42" s="19"/>
      <c r="C42" s="21"/>
      <c r="D42" s="28"/>
      <c r="E42" s="28"/>
      <c r="F42" s="27"/>
      <c r="G42" s="28"/>
      <c r="H42" s="28"/>
      <c r="I42" s="27"/>
      <c r="J42" s="28"/>
      <c r="K42" s="28"/>
      <c r="L42" s="27"/>
      <c r="M42" s="28"/>
      <c r="N42" s="28"/>
      <c r="O42" s="27"/>
      <c r="P42" s="28"/>
      <c r="Q42" s="28"/>
      <c r="R42" s="27"/>
    </row>
    <row r="43" spans="1:26" ht="14.5" x14ac:dyDescent="0.35">
      <c r="A43" s="30"/>
      <c r="B43" s="30"/>
      <c r="C43" s="24"/>
      <c r="D43" s="25"/>
      <c r="E43" s="25"/>
      <c r="F43" s="26"/>
      <c r="G43" s="25"/>
      <c r="H43" s="25"/>
      <c r="I43" s="26"/>
      <c r="J43" s="25"/>
      <c r="K43" s="25"/>
      <c r="L43" s="26"/>
      <c r="M43" s="25"/>
      <c r="N43" s="25"/>
      <c r="O43" s="26"/>
      <c r="P43" s="25"/>
      <c r="Q43" s="25"/>
      <c r="R43" s="27"/>
    </row>
    <row r="44" spans="1:26" ht="14.5" x14ac:dyDescent="0.35">
      <c r="A44" s="19"/>
      <c r="B44" s="19"/>
      <c r="C44" s="21"/>
      <c r="D44" s="28"/>
      <c r="E44" s="28"/>
      <c r="F44" s="27"/>
      <c r="G44" s="28"/>
      <c r="H44" s="28"/>
      <c r="I44" s="27"/>
      <c r="J44" s="28"/>
      <c r="K44" s="28"/>
      <c r="L44" s="27"/>
      <c r="M44" s="28"/>
      <c r="N44" s="28"/>
      <c r="O44" s="27"/>
      <c r="P44" s="28"/>
      <c r="Q44" s="28"/>
      <c r="R44" s="27"/>
    </row>
    <row r="45" spans="1:26" ht="14.5" x14ac:dyDescent="0.35">
      <c r="A45" s="19"/>
      <c r="B45" s="19"/>
      <c r="C45" s="21"/>
      <c r="D45" s="28"/>
      <c r="E45" s="28"/>
      <c r="F45" s="27"/>
      <c r="G45" s="28"/>
      <c r="H45" s="28"/>
      <c r="I45" s="27"/>
      <c r="J45" s="28"/>
      <c r="K45" s="28"/>
      <c r="L45" s="27"/>
      <c r="M45" s="28"/>
      <c r="N45" s="28"/>
      <c r="O45" s="27"/>
      <c r="P45" s="28"/>
      <c r="Q45" s="28"/>
      <c r="R45" s="26"/>
    </row>
    <row r="46" spans="1:26" ht="14.5" x14ac:dyDescent="0.35">
      <c r="A46" s="19"/>
      <c r="B46" s="19"/>
      <c r="C46" s="21"/>
      <c r="D46" s="28"/>
      <c r="E46" s="28"/>
      <c r="F46" s="27"/>
      <c r="G46" s="28"/>
      <c r="H46" s="28"/>
      <c r="I46" s="27"/>
      <c r="J46" s="28"/>
      <c r="K46" s="28"/>
      <c r="L46" s="27"/>
      <c r="M46" s="28"/>
      <c r="N46" s="28"/>
      <c r="O46" s="27"/>
      <c r="P46" s="28"/>
      <c r="Q46" s="28"/>
      <c r="R46" s="27"/>
    </row>
    <row r="47" spans="1:26" ht="14.5" x14ac:dyDescent="0.35">
      <c r="A47" s="19"/>
      <c r="B47" s="19"/>
      <c r="C47" s="21"/>
      <c r="D47" s="28"/>
      <c r="E47" s="28"/>
      <c r="F47" s="27"/>
      <c r="G47" s="28"/>
      <c r="H47" s="28"/>
      <c r="I47" s="27"/>
      <c r="J47" s="28"/>
      <c r="K47" s="28"/>
      <c r="L47" s="27"/>
      <c r="M47" s="28"/>
      <c r="N47" s="28"/>
      <c r="O47" s="27"/>
      <c r="P47" s="28"/>
      <c r="Q47" s="28"/>
      <c r="R47" s="27"/>
    </row>
    <row r="48" spans="1:26" ht="14.5" x14ac:dyDescent="0.35">
      <c r="A48" s="19"/>
      <c r="B48" s="20"/>
      <c r="C48" s="24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5"/>
      <c r="Q48" s="25"/>
      <c r="R48" s="27"/>
    </row>
    <row r="49" spans="1:18" ht="14.5" x14ac:dyDescent="0.35">
      <c r="A49" s="19"/>
      <c r="B49" s="19"/>
      <c r="C49" s="21"/>
      <c r="D49" s="28"/>
      <c r="E49" s="28"/>
      <c r="F49" s="27"/>
      <c r="G49" s="28"/>
      <c r="H49" s="28"/>
      <c r="I49" s="27"/>
      <c r="J49" s="28"/>
      <c r="K49" s="28"/>
      <c r="L49" s="27"/>
      <c r="M49" s="28"/>
      <c r="N49" s="28"/>
      <c r="O49" s="27"/>
      <c r="P49" s="28"/>
      <c r="Q49" s="28"/>
      <c r="R49" s="27"/>
    </row>
    <row r="50" spans="1:18" ht="14.5" x14ac:dyDescent="0.35">
      <c r="A50" s="19"/>
      <c r="B50" s="19"/>
      <c r="C50" s="21"/>
      <c r="D50" s="28"/>
      <c r="E50" s="28"/>
      <c r="F50" s="27"/>
      <c r="G50" s="28"/>
      <c r="H50" s="28"/>
      <c r="I50" s="27"/>
      <c r="J50" s="28"/>
      <c r="K50" s="28"/>
      <c r="L50" s="27"/>
      <c r="M50" s="28"/>
      <c r="N50" s="28"/>
      <c r="O50" s="27"/>
      <c r="P50" s="28"/>
      <c r="Q50" s="28"/>
      <c r="R50" s="26"/>
    </row>
    <row r="51" spans="1:18" ht="14.5" x14ac:dyDescent="0.35">
      <c r="A51" s="19"/>
      <c r="B51" s="19"/>
      <c r="C51" s="21"/>
      <c r="D51" s="28"/>
      <c r="E51" s="28"/>
      <c r="F51" s="27"/>
      <c r="G51" s="28"/>
      <c r="H51" s="28"/>
      <c r="I51" s="27"/>
      <c r="J51" s="28"/>
      <c r="K51" s="28"/>
      <c r="L51" s="27"/>
      <c r="M51" s="28"/>
      <c r="N51" s="28"/>
      <c r="O51" s="27"/>
      <c r="P51" s="28"/>
      <c r="Q51" s="28"/>
      <c r="R51" s="27"/>
    </row>
    <row r="52" spans="1:18" ht="14.5" x14ac:dyDescent="0.35">
      <c r="A52" s="19"/>
      <c r="B52" s="19"/>
      <c r="C52" s="21"/>
      <c r="D52" s="28"/>
      <c r="E52" s="28"/>
      <c r="F52" s="27"/>
      <c r="G52" s="28"/>
      <c r="H52" s="28"/>
      <c r="I52" s="27"/>
      <c r="J52" s="28"/>
      <c r="K52" s="28"/>
      <c r="L52" s="27"/>
      <c r="M52" s="28"/>
      <c r="N52" s="28"/>
      <c r="O52" s="27"/>
      <c r="P52" s="28"/>
      <c r="Q52" s="28"/>
      <c r="R52" s="27"/>
    </row>
    <row r="53" spans="1:18" ht="14.5" x14ac:dyDescent="0.35">
      <c r="A53" s="30"/>
      <c r="B53" s="30"/>
      <c r="C53" s="24"/>
      <c r="D53" s="25"/>
      <c r="E53" s="25"/>
      <c r="F53" s="26"/>
      <c r="G53" s="25"/>
      <c r="H53" s="25"/>
      <c r="I53" s="26"/>
      <c r="J53" s="25"/>
      <c r="K53" s="25"/>
      <c r="L53" s="26"/>
      <c r="M53" s="25"/>
      <c r="N53" s="25"/>
      <c r="O53" s="26"/>
      <c r="P53" s="25"/>
      <c r="Q53" s="25"/>
      <c r="R53" s="27"/>
    </row>
    <row r="54" spans="1:18" ht="14.5" x14ac:dyDescent="0.35">
      <c r="A54" s="19"/>
      <c r="B54" s="19"/>
      <c r="C54" s="21"/>
      <c r="D54" s="28"/>
      <c r="E54" s="28"/>
      <c r="F54" s="27"/>
      <c r="G54" s="28"/>
      <c r="H54" s="28"/>
      <c r="I54" s="27"/>
      <c r="J54" s="28"/>
      <c r="K54" s="28"/>
      <c r="L54" s="27"/>
      <c r="M54" s="28"/>
      <c r="N54" s="28"/>
      <c r="O54" s="27"/>
      <c r="P54" s="28"/>
      <c r="Q54" s="28"/>
      <c r="R54" s="27"/>
    </row>
    <row r="55" spans="1:18" ht="14.5" x14ac:dyDescent="0.35">
      <c r="A55" s="19"/>
      <c r="B55" s="19"/>
      <c r="C55" s="21"/>
      <c r="D55" s="28"/>
      <c r="E55" s="28"/>
      <c r="F55" s="27"/>
      <c r="G55" s="28"/>
      <c r="H55" s="28"/>
      <c r="I55" s="27"/>
      <c r="J55" s="28"/>
      <c r="K55" s="28"/>
      <c r="L55" s="27"/>
      <c r="M55" s="28"/>
      <c r="N55" s="28"/>
      <c r="O55" s="27"/>
      <c r="P55" s="28"/>
      <c r="Q55" s="28"/>
      <c r="R55" s="26"/>
    </row>
    <row r="56" spans="1:18" ht="14.5" x14ac:dyDescent="0.35">
      <c r="A56" s="19"/>
      <c r="B56" s="19"/>
      <c r="C56" s="21"/>
      <c r="D56" s="28"/>
      <c r="E56" s="28"/>
      <c r="F56" s="27"/>
      <c r="G56" s="28"/>
      <c r="H56" s="28"/>
      <c r="I56" s="27"/>
      <c r="J56" s="28"/>
      <c r="K56" s="28"/>
      <c r="L56" s="27"/>
      <c r="M56" s="28"/>
      <c r="N56" s="28"/>
      <c r="O56" s="27"/>
      <c r="P56" s="28"/>
      <c r="Q56" s="28"/>
      <c r="R56" s="27"/>
    </row>
    <row r="57" spans="1:18" ht="14.5" x14ac:dyDescent="0.35">
      <c r="A57" s="19"/>
      <c r="B57" s="19"/>
      <c r="C57" s="21"/>
      <c r="D57" s="28"/>
      <c r="E57" s="28"/>
      <c r="F57" s="27"/>
      <c r="G57" s="28"/>
      <c r="H57" s="28"/>
      <c r="I57" s="27"/>
      <c r="J57" s="28"/>
      <c r="K57" s="28"/>
      <c r="L57" s="27"/>
      <c r="M57" s="28"/>
      <c r="N57" s="28"/>
      <c r="O57" s="27"/>
      <c r="P57" s="28"/>
      <c r="Q57" s="28"/>
      <c r="R57" s="27"/>
    </row>
    <row r="58" spans="1:18" ht="14.5" x14ac:dyDescent="0.35">
      <c r="A58" s="30"/>
      <c r="B58" s="30"/>
      <c r="C58" s="24"/>
      <c r="D58" s="25"/>
      <c r="E58" s="25"/>
      <c r="F58" s="26"/>
      <c r="G58" s="25"/>
      <c r="H58" s="25"/>
      <c r="I58" s="26"/>
      <c r="J58" s="25"/>
      <c r="K58" s="25"/>
      <c r="L58" s="26"/>
      <c r="M58" s="25"/>
      <c r="N58" s="25"/>
      <c r="O58" s="26"/>
      <c r="P58" s="25"/>
      <c r="Q58" s="25"/>
      <c r="R58" s="27"/>
    </row>
    <row r="59" spans="1:18" ht="14.5" x14ac:dyDescent="0.35">
      <c r="A59" s="19"/>
      <c r="B59" s="19"/>
      <c r="C59" s="21"/>
      <c r="D59" s="28"/>
      <c r="E59" s="28"/>
      <c r="F59" s="27"/>
      <c r="G59" s="28"/>
      <c r="H59" s="28"/>
      <c r="I59" s="27"/>
      <c r="J59" s="28"/>
      <c r="K59" s="28"/>
      <c r="L59" s="27"/>
      <c r="M59" s="28"/>
      <c r="N59" s="28"/>
      <c r="O59" s="27"/>
      <c r="P59" s="28"/>
      <c r="Q59" s="28"/>
      <c r="R59" s="27"/>
    </row>
    <row r="60" spans="1:18" ht="14.5" x14ac:dyDescent="0.35">
      <c r="A60" s="19"/>
      <c r="B60" s="21"/>
      <c r="C60" s="21"/>
      <c r="D60" s="28"/>
      <c r="E60" s="28"/>
      <c r="F60" s="27"/>
      <c r="G60" s="28"/>
      <c r="H60" s="28"/>
      <c r="I60" s="27"/>
      <c r="J60" s="28"/>
      <c r="K60" s="28"/>
      <c r="L60" s="27"/>
      <c r="M60" s="28"/>
      <c r="N60" s="28"/>
      <c r="O60" s="27"/>
      <c r="P60" s="28"/>
      <c r="Q60" s="28"/>
      <c r="R60" s="26"/>
    </row>
    <row r="61" spans="1:18" ht="14.5" x14ac:dyDescent="0.35">
      <c r="A61" s="19"/>
      <c r="B61" s="19"/>
      <c r="C61" s="21"/>
      <c r="D61" s="28"/>
      <c r="E61" s="28"/>
      <c r="F61" s="27"/>
      <c r="G61" s="28"/>
      <c r="H61" s="28"/>
      <c r="I61" s="27"/>
      <c r="J61" s="28"/>
      <c r="K61" s="28"/>
      <c r="L61" s="27"/>
      <c r="M61" s="28"/>
      <c r="N61" s="28"/>
      <c r="O61" s="27"/>
      <c r="P61" s="28"/>
      <c r="Q61" s="28"/>
      <c r="R61" s="27"/>
    </row>
    <row r="62" spans="1:18" ht="14.5" x14ac:dyDescent="0.35">
      <c r="A62" s="19"/>
      <c r="B62" s="19"/>
      <c r="C62" s="21"/>
      <c r="D62" s="28"/>
      <c r="E62" s="28"/>
      <c r="F62" s="27"/>
      <c r="G62" s="28"/>
      <c r="H62" s="28"/>
      <c r="I62" s="27"/>
      <c r="J62" s="28"/>
      <c r="K62" s="28"/>
      <c r="L62" s="27"/>
      <c r="M62" s="28"/>
      <c r="N62" s="28"/>
      <c r="O62" s="27"/>
      <c r="P62" s="28"/>
      <c r="Q62" s="28"/>
      <c r="R62" s="27"/>
    </row>
    <row r="63" spans="1:18" ht="14.5" x14ac:dyDescent="0.35">
      <c r="A63" s="30"/>
      <c r="B63" s="30"/>
      <c r="C63" s="24"/>
      <c r="D63" s="25"/>
      <c r="E63" s="25"/>
      <c r="F63" s="26"/>
      <c r="G63" s="25"/>
      <c r="H63" s="25"/>
      <c r="I63" s="26"/>
      <c r="J63" s="25"/>
      <c r="K63" s="25"/>
      <c r="L63" s="26"/>
      <c r="M63" s="25"/>
      <c r="N63" s="25"/>
      <c r="O63" s="26"/>
      <c r="P63" s="25"/>
      <c r="Q63" s="25"/>
      <c r="R63" s="27"/>
    </row>
    <row r="64" spans="1:18" ht="14.5" x14ac:dyDescent="0.35">
      <c r="A64" s="19"/>
      <c r="B64" s="19"/>
      <c r="C64" s="21"/>
      <c r="D64" s="28"/>
      <c r="E64" s="28"/>
      <c r="F64" s="27"/>
      <c r="G64" s="28"/>
      <c r="H64" s="28"/>
      <c r="I64" s="27"/>
      <c r="J64" s="28"/>
      <c r="K64" s="28"/>
      <c r="L64" s="27"/>
      <c r="M64" s="28"/>
      <c r="N64" s="28"/>
      <c r="O64" s="27"/>
      <c r="P64" s="28"/>
      <c r="Q64" s="28"/>
      <c r="R64" s="27"/>
    </row>
    <row r="65" spans="1:18" ht="14.5" x14ac:dyDescent="0.35">
      <c r="A65" s="19"/>
      <c r="B65" s="19"/>
      <c r="C65" s="21"/>
      <c r="D65" s="28"/>
      <c r="E65" s="28"/>
      <c r="F65" s="27"/>
      <c r="G65" s="28"/>
      <c r="H65" s="28"/>
      <c r="I65" s="27"/>
      <c r="J65" s="28"/>
      <c r="K65" s="28"/>
      <c r="L65" s="27"/>
      <c r="M65" s="28"/>
      <c r="N65" s="28"/>
      <c r="O65" s="27"/>
      <c r="P65" s="28"/>
      <c r="Q65" s="28"/>
      <c r="R65" s="26"/>
    </row>
    <row r="66" spans="1:18" ht="14.5" x14ac:dyDescent="0.35">
      <c r="A66" s="19"/>
      <c r="B66" s="19"/>
      <c r="C66" s="21"/>
      <c r="D66" s="28"/>
      <c r="E66" s="28"/>
      <c r="F66" s="27"/>
      <c r="G66" s="28"/>
      <c r="H66" s="28"/>
      <c r="I66" s="27"/>
      <c r="J66" s="28"/>
      <c r="K66" s="28"/>
      <c r="L66" s="27"/>
      <c r="M66" s="28"/>
      <c r="N66" s="28"/>
      <c r="O66" s="27"/>
      <c r="P66" s="28"/>
      <c r="Q66" s="28"/>
      <c r="R66" s="27"/>
    </row>
    <row r="67" spans="1:18" ht="14.5" x14ac:dyDescent="0.35">
      <c r="A67" s="19"/>
      <c r="B67" s="19"/>
      <c r="C67" s="21"/>
      <c r="D67" s="28"/>
      <c r="E67" s="28"/>
      <c r="F67" s="27"/>
      <c r="G67" s="28"/>
      <c r="H67" s="28"/>
      <c r="I67" s="27"/>
      <c r="J67" s="28"/>
      <c r="K67" s="28"/>
      <c r="L67" s="27"/>
      <c r="M67" s="28"/>
      <c r="N67" s="28"/>
      <c r="O67" s="27"/>
      <c r="P67" s="28"/>
      <c r="Q67" s="28"/>
      <c r="R67" s="27"/>
    </row>
    <row r="68" spans="1:18" ht="14.5" x14ac:dyDescent="0.35">
      <c r="A68" s="30"/>
      <c r="B68" s="30"/>
      <c r="C68" s="24"/>
      <c r="D68" s="25"/>
      <c r="E68" s="25"/>
      <c r="F68" s="26"/>
      <c r="G68" s="25"/>
      <c r="H68" s="25"/>
      <c r="I68" s="26"/>
      <c r="J68" s="25"/>
      <c r="K68" s="25"/>
      <c r="L68" s="26"/>
      <c r="M68" s="25"/>
      <c r="N68" s="25"/>
      <c r="O68" s="26"/>
      <c r="P68" s="25"/>
      <c r="Q68" s="25"/>
      <c r="R68" s="27"/>
    </row>
    <row r="69" spans="1:18" ht="14.5" x14ac:dyDescent="0.35">
      <c r="A69" s="19"/>
      <c r="B69" s="19"/>
      <c r="C69" s="21"/>
      <c r="D69" s="28"/>
      <c r="E69" s="28"/>
      <c r="F69" s="27"/>
      <c r="G69" s="28"/>
      <c r="H69" s="28"/>
      <c r="I69" s="27"/>
      <c r="J69" s="28"/>
      <c r="K69" s="28"/>
      <c r="L69" s="27"/>
      <c r="M69" s="28"/>
      <c r="N69" s="28"/>
      <c r="O69" s="27"/>
      <c r="P69" s="28"/>
      <c r="Q69" s="28"/>
      <c r="R69" s="27"/>
    </row>
    <row r="70" spans="1:18" ht="14.5" x14ac:dyDescent="0.35">
      <c r="A70" s="19"/>
      <c r="B70" s="19"/>
      <c r="C70" s="21"/>
      <c r="D70" s="28"/>
      <c r="E70" s="28"/>
      <c r="F70" s="27"/>
      <c r="G70" s="28"/>
      <c r="H70" s="28"/>
      <c r="I70" s="27"/>
      <c r="J70" s="28"/>
      <c r="K70" s="28"/>
      <c r="L70" s="27"/>
      <c r="M70" s="28"/>
      <c r="N70" s="28"/>
      <c r="O70" s="27"/>
      <c r="P70" s="28"/>
      <c r="Q70" s="28"/>
      <c r="R70" s="26"/>
    </row>
    <row r="71" spans="1:18" ht="14.5" x14ac:dyDescent="0.35">
      <c r="A71" s="19"/>
      <c r="B71" s="19"/>
      <c r="C71" s="21"/>
      <c r="D71" s="28"/>
      <c r="E71" s="28"/>
      <c r="F71" s="27"/>
      <c r="G71" s="28"/>
      <c r="H71" s="28"/>
      <c r="I71" s="27"/>
      <c r="J71" s="28"/>
      <c r="K71" s="28"/>
      <c r="L71" s="27"/>
      <c r="M71" s="28"/>
      <c r="N71" s="28"/>
      <c r="O71" s="27"/>
      <c r="P71" s="28"/>
      <c r="Q71" s="28"/>
      <c r="R71" s="27"/>
    </row>
    <row r="72" spans="1:18" ht="14.5" x14ac:dyDescent="0.35">
      <c r="A72" s="19"/>
      <c r="B72" s="19"/>
      <c r="C72" s="21"/>
      <c r="D72" s="28"/>
      <c r="E72" s="28"/>
      <c r="F72" s="27"/>
      <c r="G72" s="28"/>
      <c r="H72" s="28"/>
      <c r="I72" s="27"/>
      <c r="J72" s="28"/>
      <c r="K72" s="28"/>
      <c r="L72" s="27"/>
      <c r="M72" s="28"/>
      <c r="N72" s="28"/>
      <c r="O72" s="27"/>
      <c r="P72" s="28"/>
      <c r="Q72" s="28"/>
      <c r="R72" s="27"/>
    </row>
    <row r="73" spans="1:18" ht="14.5" x14ac:dyDescent="0.35">
      <c r="A73" s="30"/>
      <c r="B73" s="30"/>
      <c r="C73" s="24"/>
      <c r="D73" s="25"/>
      <c r="E73" s="25"/>
      <c r="F73" s="26"/>
      <c r="G73" s="25"/>
      <c r="H73" s="25"/>
      <c r="I73" s="26"/>
      <c r="J73" s="25"/>
      <c r="K73" s="25"/>
      <c r="L73" s="26"/>
      <c r="M73" s="25"/>
      <c r="N73" s="25"/>
      <c r="O73" s="26"/>
      <c r="P73" s="25"/>
      <c r="Q73" s="25"/>
      <c r="R73" s="27"/>
    </row>
    <row r="74" spans="1:18" ht="14.5" x14ac:dyDescent="0.35">
      <c r="A74" s="19"/>
      <c r="B74" s="19"/>
      <c r="C74" s="21"/>
      <c r="D74" s="28"/>
      <c r="E74" s="28"/>
      <c r="F74" s="27"/>
      <c r="G74" s="28"/>
      <c r="H74" s="28"/>
      <c r="I74" s="27"/>
      <c r="J74" s="28"/>
      <c r="K74" s="28"/>
      <c r="L74" s="27"/>
      <c r="M74" s="28"/>
      <c r="N74" s="28"/>
      <c r="O74" s="27"/>
      <c r="P74" s="28"/>
      <c r="Q74" s="28"/>
      <c r="R74" s="27"/>
    </row>
    <row r="75" spans="1:18" ht="14.5" x14ac:dyDescent="0.35">
      <c r="A75" s="19"/>
      <c r="B75" s="19"/>
      <c r="C75" s="21"/>
      <c r="D75" s="28"/>
      <c r="E75" s="28"/>
      <c r="F75" s="27"/>
      <c r="G75" s="28"/>
      <c r="H75" s="28"/>
      <c r="I75" s="27"/>
      <c r="J75" s="28"/>
      <c r="K75" s="28"/>
      <c r="L75" s="27"/>
      <c r="M75" s="28"/>
      <c r="N75" s="28"/>
      <c r="O75" s="27"/>
      <c r="P75" s="28"/>
      <c r="Q75" s="28"/>
      <c r="R75" s="26"/>
    </row>
    <row r="76" spans="1:18" ht="14.5" x14ac:dyDescent="0.35">
      <c r="A76" s="19"/>
      <c r="B76" s="19"/>
      <c r="C76" s="21"/>
      <c r="D76" s="28"/>
      <c r="E76" s="28"/>
      <c r="F76" s="27"/>
      <c r="G76" s="28"/>
      <c r="H76" s="28"/>
      <c r="I76" s="27"/>
      <c r="J76" s="28"/>
      <c r="K76" s="28"/>
      <c r="L76" s="27"/>
      <c r="M76" s="28"/>
      <c r="N76" s="28"/>
      <c r="O76" s="27"/>
      <c r="P76" s="28"/>
      <c r="Q76" s="28"/>
      <c r="R76" s="27"/>
    </row>
    <row r="77" spans="1:18" ht="14.5" x14ac:dyDescent="0.35">
      <c r="A77" s="19"/>
      <c r="B77" s="19"/>
      <c r="C77" s="21"/>
      <c r="D77" s="28"/>
      <c r="E77" s="28"/>
      <c r="F77" s="27"/>
      <c r="G77" s="28"/>
      <c r="H77" s="28"/>
      <c r="I77" s="27"/>
      <c r="J77" s="28"/>
      <c r="K77" s="28"/>
      <c r="L77" s="27"/>
      <c r="M77" s="28"/>
      <c r="N77" s="28"/>
      <c r="O77" s="27"/>
      <c r="P77" s="28"/>
      <c r="Q77" s="28"/>
      <c r="R77" s="27"/>
    </row>
    <row r="78" spans="1:18" ht="14.5" x14ac:dyDescent="0.35">
      <c r="A78" s="30"/>
      <c r="B78" s="30"/>
      <c r="C78" s="24"/>
      <c r="D78" s="25"/>
      <c r="E78" s="25"/>
      <c r="F78" s="26"/>
      <c r="G78" s="25"/>
      <c r="H78" s="25"/>
      <c r="I78" s="26"/>
      <c r="J78" s="25"/>
      <c r="K78" s="25"/>
      <c r="L78" s="26"/>
      <c r="M78" s="25"/>
      <c r="N78" s="25"/>
      <c r="O78" s="26"/>
      <c r="P78" s="25"/>
      <c r="Q78" s="25"/>
      <c r="R78" s="27"/>
    </row>
    <row r="79" spans="1:18" ht="14.5" x14ac:dyDescent="0.35">
      <c r="A79" s="19"/>
      <c r="B79" s="19"/>
      <c r="C79" s="21"/>
      <c r="D79" s="28"/>
      <c r="E79" s="28"/>
      <c r="F79" s="27"/>
      <c r="G79" s="28"/>
      <c r="H79" s="28"/>
      <c r="I79" s="27"/>
      <c r="J79" s="28"/>
      <c r="K79" s="28"/>
      <c r="L79" s="27"/>
      <c r="M79" s="28"/>
      <c r="N79" s="28"/>
      <c r="O79" s="27"/>
      <c r="P79" s="28"/>
      <c r="Q79" s="28"/>
      <c r="R79" s="27"/>
    </row>
    <row r="80" spans="1:18" ht="14.5" x14ac:dyDescent="0.35">
      <c r="A80" s="19"/>
      <c r="B80" s="19"/>
      <c r="C80" s="21"/>
      <c r="D80" s="28"/>
      <c r="E80" s="28"/>
      <c r="F80" s="27"/>
      <c r="G80" s="28"/>
      <c r="H80" s="28"/>
      <c r="I80" s="27"/>
      <c r="J80" s="28"/>
      <c r="K80" s="28"/>
      <c r="L80" s="27"/>
      <c r="M80" s="28"/>
      <c r="N80" s="28"/>
      <c r="O80" s="27"/>
      <c r="P80" s="28"/>
      <c r="Q80" s="28"/>
      <c r="R80" s="26"/>
    </row>
    <row r="81" spans="1:18" ht="14.5" x14ac:dyDescent="0.35">
      <c r="A81" s="19"/>
      <c r="B81" s="19"/>
      <c r="C81" s="21"/>
      <c r="D81" s="28"/>
      <c r="E81" s="28"/>
      <c r="F81" s="27"/>
      <c r="G81" s="28"/>
      <c r="H81" s="28"/>
      <c r="I81" s="27"/>
      <c r="J81" s="28"/>
      <c r="K81" s="28"/>
      <c r="L81" s="27"/>
      <c r="M81" s="28"/>
      <c r="N81" s="28"/>
      <c r="O81" s="27"/>
      <c r="P81" s="28"/>
      <c r="Q81" s="28"/>
      <c r="R81" s="27"/>
    </row>
    <row r="82" spans="1:18" ht="14.5" x14ac:dyDescent="0.35">
      <c r="A82" s="19"/>
      <c r="B82" s="19"/>
      <c r="C82" s="21"/>
      <c r="D82" s="28"/>
      <c r="E82" s="28"/>
      <c r="F82" s="27"/>
      <c r="G82" s="28"/>
      <c r="H82" s="28"/>
      <c r="I82" s="27"/>
      <c r="J82" s="28"/>
      <c r="K82" s="28"/>
      <c r="L82" s="27"/>
      <c r="M82" s="28"/>
      <c r="N82" s="28"/>
      <c r="O82" s="27"/>
      <c r="P82" s="28"/>
      <c r="Q82" s="28"/>
      <c r="R82" s="27"/>
    </row>
    <row r="83" spans="1:18" ht="14.5" x14ac:dyDescent="0.35">
      <c r="A83" s="19"/>
      <c r="B83" s="20"/>
      <c r="C83" s="24"/>
      <c r="D83" s="25"/>
      <c r="E83" s="25"/>
      <c r="F83" s="26"/>
      <c r="G83" s="25"/>
      <c r="H83" s="25"/>
      <c r="I83" s="26"/>
      <c r="J83" s="25"/>
      <c r="K83" s="25"/>
      <c r="L83" s="26"/>
      <c r="M83" s="25"/>
      <c r="N83" s="25"/>
      <c r="O83" s="26"/>
      <c r="P83" s="25"/>
      <c r="Q83" s="25"/>
    </row>
    <row r="84" spans="1:18" ht="14.5" x14ac:dyDescent="0.35">
      <c r="A84" s="19"/>
      <c r="B84" s="19"/>
      <c r="C84" s="21"/>
      <c r="D84" s="28"/>
      <c r="E84" s="28"/>
      <c r="F84" s="27"/>
      <c r="G84" s="28"/>
      <c r="H84" s="28"/>
      <c r="I84" s="27"/>
      <c r="J84" s="28"/>
      <c r="K84" s="28"/>
      <c r="L84" s="27"/>
      <c r="M84" s="28"/>
      <c r="N84" s="28"/>
      <c r="O84" s="27"/>
      <c r="P84" s="28"/>
      <c r="Q84" s="28"/>
    </row>
    <row r="85" spans="1:18" ht="14.5" x14ac:dyDescent="0.35">
      <c r="A85" s="19"/>
      <c r="B85" s="21"/>
      <c r="C85" s="21"/>
      <c r="D85" s="28"/>
      <c r="E85" s="28"/>
      <c r="F85" s="27"/>
      <c r="G85" s="28"/>
      <c r="H85" s="28"/>
      <c r="I85" s="27"/>
      <c r="J85" s="28"/>
      <c r="K85" s="28"/>
      <c r="L85" s="27"/>
      <c r="M85" s="28"/>
      <c r="N85" s="28"/>
      <c r="O85" s="27"/>
      <c r="P85" s="28"/>
      <c r="Q85" s="28"/>
    </row>
  </sheetData>
  <customSheetViews>
    <customSheetView guid="{2CC1B3A9-94E3-4F0A-AFF4-E3994548386B}">
      <pane xSplit="2" ySplit="9" topLeftCell="C10" activePane="bottomRight" state="frozen"/>
      <selection pane="bottomRight"/>
      <pageMargins left="0.59055118110236227" right="0.59055118110236227" top="0.59055118110236227" bottom="0.59055118110236227" header="0.31496062992125984" footer="0.31496062992125984"/>
      <printOptions horizontalCentered="1"/>
      <pageSetup paperSize="9" scale="42" orientation="portrait" r:id="rId1"/>
    </customSheetView>
  </customSheetViews>
  <mergeCells count="6">
    <mergeCell ref="C7:K7"/>
    <mergeCell ref="I8:K8"/>
    <mergeCell ref="F8:H8"/>
    <mergeCell ref="C8:E8"/>
    <mergeCell ref="O7:Q8"/>
    <mergeCell ref="L7:N8"/>
  </mergeCells>
  <phoneticPr fontId="3"/>
  <conditionalFormatting sqref="L13:N15">
    <cfRule type="containsBlanks" dxfId="1" priority="2">
      <formula>LEN(TRIM(L13))=0</formula>
    </cfRule>
  </conditionalFormatting>
  <conditionalFormatting sqref="L10:N12">
    <cfRule type="containsBlanks" dxfId="0" priority="1">
      <formula>LEN(TRIM(L10))=0</formula>
    </cfRule>
  </conditionalFormatting>
  <hyperlinks>
    <hyperlink ref="A1" location="目次!A1" display="目次へ戻る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4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目次</vt:lpstr>
      <vt:lpstr>１　市税予算額・決算額の推移</vt:lpstr>
      <vt:lpstr>２　科目別決算額、構成比及び対前年度比較</vt:lpstr>
      <vt:lpstr>３　市税決算状況の推移</vt:lpstr>
      <vt:lpstr>4(1)決算額内訳（個人市民税）</vt:lpstr>
      <vt:lpstr>4(2)決算額内訳（法人市民税）</vt:lpstr>
      <vt:lpstr>4(3)決算額内訳（固定資産税）</vt:lpstr>
      <vt:lpstr>4(4)決算額内訳（都市計画税）</vt:lpstr>
      <vt:lpstr>4(5)決算額内訳（特別土地保有税）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dcterms:created xsi:type="dcterms:W3CDTF">2015-06-05T18:19:34Z</dcterms:created>
  <dcterms:modified xsi:type="dcterms:W3CDTF">2024-09-30T01:47:11Z</dcterms:modified>
</cp:coreProperties>
</file>