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kobe.local\work1\34_地域協働局\05_男女共同参画課\50_ミモザ企業認定\R8\07_新規申請\事前チェックシート・支社\"/>
    </mc:Choice>
  </mc:AlternateContent>
  <bookViews>
    <workbookView xWindow="0" yWindow="0" windowWidth="21600" windowHeight="8010"/>
  </bookViews>
  <sheets>
    <sheet name="事前チェックシート" sheetId="3" r:id="rId1"/>
    <sheet name="計算シート(項目7・8）" sheetId="4" r:id="rId2"/>
    <sheet name="ポイント" sheetId="5" r:id="rId3"/>
    <sheet name="参照用データ" sheetId="2" r:id="rId4"/>
  </sheets>
  <externalReferences>
    <externalReference r:id="rId5"/>
  </externalReferences>
  <definedNames>
    <definedName name="_xlnm.Print_Area" localSheetId="1">'計算シート(項目7・8）'!$A$1:$I$40</definedName>
    <definedName name="_xlnm.Print_Area" localSheetId="0">事前チェックシート!$A$1:$N$84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7" i="3" l="1"/>
  <c r="L54" i="3"/>
  <c r="L55" i="3"/>
  <c r="N57" i="3" l="1"/>
  <c r="D69" i="2" l="1"/>
  <c r="D68" i="2"/>
  <c r="D67" i="2"/>
  <c r="D66" i="2"/>
  <c r="D65" i="2"/>
  <c r="D64" i="2"/>
  <c r="D63" i="2"/>
  <c r="D62" i="2"/>
  <c r="D61" i="2"/>
  <c r="D60" i="2"/>
  <c r="D59" i="2"/>
  <c r="D58" i="2"/>
  <c r="D57" i="2"/>
  <c r="D56" i="2"/>
  <c r="D55" i="2"/>
  <c r="D54" i="2"/>
  <c r="D95" i="2" l="1"/>
  <c r="D94" i="2"/>
  <c r="D93" i="2"/>
  <c r="D92" i="2"/>
  <c r="D91" i="2"/>
  <c r="D90" i="2"/>
  <c r="D89" i="2"/>
  <c r="D88" i="2"/>
  <c r="D87" i="2"/>
  <c r="D86" i="2"/>
  <c r="D85" i="2"/>
  <c r="D84" i="2"/>
  <c r="D83" i="2"/>
  <c r="D82" i="2"/>
  <c r="D81" i="2"/>
  <c r="D80" i="2"/>
  <c r="D79" i="2"/>
  <c r="D75" i="2"/>
  <c r="D74" i="2"/>
  <c r="D73" i="2"/>
  <c r="G46" i="2"/>
  <c r="F46" i="2"/>
  <c r="E46" i="2"/>
  <c r="D42" i="2"/>
  <c r="D41" i="2"/>
  <c r="D40" i="2"/>
  <c r="D39" i="2"/>
  <c r="D38" i="2"/>
  <c r="D37" i="2"/>
  <c r="D36" i="2"/>
  <c r="D35" i="2"/>
  <c r="D34" i="2"/>
  <c r="D33" i="2"/>
  <c r="D32" i="2"/>
  <c r="D31" i="2"/>
  <c r="D30" i="2"/>
  <c r="D29" i="2"/>
  <c r="D28" i="2"/>
  <c r="D27" i="2"/>
  <c r="D21" i="2"/>
  <c r="D20" i="2"/>
  <c r="D19" i="2"/>
  <c r="D18" i="2"/>
  <c r="D17" i="2"/>
  <c r="D16" i="2"/>
  <c r="D15" i="2"/>
  <c r="D14" i="2"/>
  <c r="D13" i="2"/>
  <c r="D12" i="2"/>
  <c r="D11" i="2"/>
  <c r="D10" i="2"/>
  <c r="D9" i="2"/>
  <c r="D8" i="2"/>
  <c r="D7" i="2"/>
  <c r="D6" i="2"/>
  <c r="D46" i="2" l="1"/>
  <c r="N64" i="3"/>
  <c r="N54" i="3" l="1"/>
  <c r="N38" i="3"/>
  <c r="N34" i="3"/>
  <c r="N26" i="3"/>
  <c r="N25" i="3"/>
  <c r="N18" i="3"/>
  <c r="N12" i="3"/>
  <c r="N50" i="3"/>
  <c r="N69" i="3" l="1"/>
  <c r="N49" i="3" l="1"/>
  <c r="N56" i="3"/>
  <c r="N58" i="3"/>
  <c r="H16" i="4" l="1"/>
  <c r="H15" i="4"/>
  <c r="H12" i="4"/>
  <c r="H11" i="4"/>
  <c r="H8" i="4"/>
  <c r="H7" i="4"/>
  <c r="F20" i="4"/>
  <c r="D20" i="4"/>
  <c r="F19" i="4"/>
  <c r="D19" i="4"/>
  <c r="F17" i="4"/>
  <c r="F18" i="4" s="1"/>
  <c r="D17" i="4"/>
  <c r="D18" i="4" s="1"/>
  <c r="F13" i="4"/>
  <c r="F14" i="4" s="1"/>
  <c r="D13" i="4"/>
  <c r="D14" i="4" s="1"/>
  <c r="F9" i="4"/>
  <c r="F10" i="4" s="1"/>
  <c r="D9" i="4"/>
  <c r="D10" i="4" s="1"/>
  <c r="F22" i="4" l="1"/>
  <c r="D22" i="4"/>
  <c r="H20" i="4"/>
  <c r="H19" i="4"/>
  <c r="H21" i="4" s="1"/>
  <c r="H13" i="4"/>
  <c r="H14" i="4" s="1"/>
  <c r="H17" i="4"/>
  <c r="H18" i="4" s="1"/>
  <c r="H9" i="4"/>
  <c r="H10" i="4" s="1"/>
  <c r="F21" i="4"/>
  <c r="D21" i="4"/>
  <c r="N83" i="3"/>
  <c r="H22" i="4" l="1"/>
  <c r="N55" i="3" l="1"/>
  <c r="N63" i="3"/>
  <c r="N65" i="3"/>
  <c r="N70" i="3"/>
  <c r="N59" i="3"/>
  <c r="N60" i="3"/>
  <c r="N47" i="3" l="1"/>
  <c r="L48" i="3" l="1"/>
  <c r="N48" i="3" l="1"/>
  <c r="O81" i="3" l="1"/>
  <c r="N81" i="3"/>
  <c r="N84" i="3" s="1"/>
</calcChain>
</file>

<file path=xl/sharedStrings.xml><?xml version="1.0" encoding="utf-8"?>
<sst xmlns="http://schemas.openxmlformats.org/spreadsheetml/2006/main" count="566" uniqueCount="294">
  <si>
    <t>【業　種】　↓プルダウンから選択</t>
    <rPh sb="1" eb="2">
      <t>ギョウ</t>
    </rPh>
    <rPh sb="3" eb="4">
      <t>タネ</t>
    </rPh>
    <rPh sb="14" eb="16">
      <t>センタク</t>
    </rPh>
    <phoneticPr fontId="2"/>
  </si>
  <si>
    <t>柱</t>
    <rPh sb="0" eb="1">
      <t>ハシラ</t>
    </rPh>
    <phoneticPr fontId="2"/>
  </si>
  <si>
    <t>項目及び取組内容例</t>
    <rPh sb="0" eb="2">
      <t>コウモク</t>
    </rPh>
    <rPh sb="2" eb="3">
      <t>オヨ</t>
    </rPh>
    <rPh sb="4" eb="6">
      <t>トリクミ</t>
    </rPh>
    <rPh sb="6" eb="8">
      <t>ナイヨウ</t>
    </rPh>
    <rPh sb="8" eb="9">
      <t>レイ</t>
    </rPh>
    <phoneticPr fontId="2"/>
  </si>
  <si>
    <t>産業別
全国平均値</t>
    <rPh sb="0" eb="3">
      <t>サンギョウベツ</t>
    </rPh>
    <rPh sb="4" eb="6">
      <t>ゼンコク</t>
    </rPh>
    <rPh sb="6" eb="8">
      <t>ヘイキン</t>
    </rPh>
    <rPh sb="8" eb="9">
      <t>チ</t>
    </rPh>
    <phoneticPr fontId="2"/>
  </si>
  <si>
    <t>１企業の取組姿勢</t>
    <rPh sb="1" eb="3">
      <t>キギョウ</t>
    </rPh>
    <rPh sb="4" eb="6">
      <t>トリクミ</t>
    </rPh>
    <rPh sb="6" eb="8">
      <t>シセイ</t>
    </rPh>
    <phoneticPr fontId="2"/>
  </si>
  <si>
    <t>２キャリア形成支援</t>
    <rPh sb="5" eb="7">
      <t>ケイセイ</t>
    </rPh>
    <rPh sb="7" eb="9">
      <t>シエン</t>
    </rPh>
    <phoneticPr fontId="2"/>
  </si>
  <si>
    <t>３女性の登用促進</t>
    <rPh sb="1" eb="3">
      <t>ジョセイ</t>
    </rPh>
    <rPh sb="4" eb="6">
      <t>トウヨウ</t>
    </rPh>
    <rPh sb="6" eb="8">
      <t>ソクシン</t>
    </rPh>
    <phoneticPr fontId="2"/>
  </si>
  <si>
    <t>％</t>
    <phoneticPr fontId="2"/>
  </si>
  <si>
    <t>４女性の定着促進</t>
    <rPh sb="1" eb="3">
      <t>ジョセイ</t>
    </rPh>
    <rPh sb="4" eb="6">
      <t>テイチャク</t>
    </rPh>
    <rPh sb="6" eb="8">
      <t>ソクシン</t>
    </rPh>
    <phoneticPr fontId="2"/>
  </si>
  <si>
    <t>処遇・定着</t>
    <rPh sb="0" eb="2">
      <t>ショグウ</t>
    </rPh>
    <rPh sb="3" eb="5">
      <t>テイチャク</t>
    </rPh>
    <phoneticPr fontId="2"/>
  </si>
  <si>
    <t>前年度における男性の平均勤続年数に対する女性の平均勤続年数の割合が、産業別の全国平均値以上である</t>
    <rPh sb="0" eb="2">
      <t>ゼンネン</t>
    </rPh>
    <rPh sb="7" eb="9">
      <t>ダンセイ</t>
    </rPh>
    <rPh sb="17" eb="18">
      <t>タイ</t>
    </rPh>
    <rPh sb="20" eb="22">
      <t>ジョセイ</t>
    </rPh>
    <rPh sb="23" eb="25">
      <t>ヘイキン</t>
    </rPh>
    <rPh sb="25" eb="27">
      <t>キンゾク</t>
    </rPh>
    <rPh sb="27" eb="29">
      <t>ネンスウ</t>
    </rPh>
    <rPh sb="30" eb="32">
      <t>ワリアイ</t>
    </rPh>
    <rPh sb="34" eb="36">
      <t>サンギョウ</t>
    </rPh>
    <rPh sb="36" eb="37">
      <t>ベツ</t>
    </rPh>
    <rPh sb="38" eb="40">
      <t>ゼンコク</t>
    </rPh>
    <rPh sb="40" eb="42">
      <t>ヘイキン</t>
    </rPh>
    <rPh sb="42" eb="43">
      <t>アタイ</t>
    </rPh>
    <rPh sb="43" eb="45">
      <t>イジョウ</t>
    </rPh>
    <phoneticPr fontId="2"/>
  </si>
  <si>
    <r>
      <rPr>
        <b/>
        <sz val="10"/>
        <color rgb="FFFF0000"/>
        <rFont val="Meiryo UI"/>
        <family val="3"/>
        <charset val="128"/>
      </rPr>
      <t>　※女性従業員のみの企業の場合</t>
    </r>
    <r>
      <rPr>
        <b/>
        <sz val="10"/>
        <rFont val="Meiryo UI"/>
        <family val="3"/>
        <charset val="128"/>
      </rPr>
      <t xml:space="preserve">
　</t>
    </r>
    <r>
      <rPr>
        <sz val="10"/>
        <rFont val="Meiryo UI"/>
        <family val="3"/>
        <charset val="128"/>
      </rPr>
      <t>　　前年度における女性の平均勤続年数が、産業別の全国平均値以上である</t>
    </r>
    <rPh sb="2" eb="4">
      <t>ジョセイ</t>
    </rPh>
    <rPh sb="4" eb="7">
      <t>ジュウギョウイン</t>
    </rPh>
    <rPh sb="10" eb="12">
      <t>キギョウ</t>
    </rPh>
    <rPh sb="13" eb="15">
      <t>バアイ</t>
    </rPh>
    <rPh sb="19" eb="22">
      <t>ゼンネンド</t>
    </rPh>
    <rPh sb="26" eb="28">
      <t>ジョセイ</t>
    </rPh>
    <rPh sb="29" eb="31">
      <t>ヘイキン</t>
    </rPh>
    <rPh sb="31" eb="33">
      <t>キンゾク</t>
    </rPh>
    <rPh sb="33" eb="35">
      <t>ネンスウ</t>
    </rPh>
    <rPh sb="37" eb="39">
      <t>サンギョウ</t>
    </rPh>
    <rPh sb="39" eb="40">
      <t>ベツ</t>
    </rPh>
    <rPh sb="41" eb="43">
      <t>ゼンコク</t>
    </rPh>
    <rPh sb="43" eb="45">
      <t>ヘイキン</t>
    </rPh>
    <rPh sb="45" eb="46">
      <t>アタイ</t>
    </rPh>
    <rPh sb="46" eb="48">
      <t>イジョウ</t>
    </rPh>
    <phoneticPr fontId="2"/>
  </si>
  <si>
    <t>年</t>
    <rPh sb="0" eb="1">
      <t>ネン</t>
    </rPh>
    <phoneticPr fontId="2"/>
  </si>
  <si>
    <t>多様な働き方の支援</t>
    <rPh sb="0" eb="2">
      <t>タヨウ</t>
    </rPh>
    <rPh sb="3" eb="4">
      <t>ハタラ</t>
    </rPh>
    <rPh sb="5" eb="6">
      <t>カタ</t>
    </rPh>
    <rPh sb="7" eb="9">
      <t>シエン</t>
    </rPh>
    <phoneticPr fontId="2"/>
  </si>
  <si>
    <t>鉱業、採石業、砂利採取業</t>
    <rPh sb="0" eb="2">
      <t>コウギョウ</t>
    </rPh>
    <rPh sb="3" eb="5">
      <t>サイセキ</t>
    </rPh>
    <rPh sb="5" eb="6">
      <t>ギョウ</t>
    </rPh>
    <rPh sb="7" eb="9">
      <t>ジャリ</t>
    </rPh>
    <rPh sb="9" eb="11">
      <t>サイシュ</t>
    </rPh>
    <rPh sb="11" eb="12">
      <t>ギョウ</t>
    </rPh>
    <phoneticPr fontId="2"/>
  </si>
  <si>
    <t>建設業</t>
    <rPh sb="0" eb="3">
      <t>ケンセツギョウ</t>
    </rPh>
    <phoneticPr fontId="2"/>
  </si>
  <si>
    <t>製造業</t>
    <rPh sb="0" eb="3">
      <t>セイゾウギョウ</t>
    </rPh>
    <phoneticPr fontId="2"/>
  </si>
  <si>
    <t>電気・ガス・熱供給・水道業</t>
    <rPh sb="0" eb="2">
      <t>デンキ</t>
    </rPh>
    <rPh sb="6" eb="9">
      <t>ネツキョウキュウ</t>
    </rPh>
    <rPh sb="10" eb="13">
      <t>スイドウギョウ</t>
    </rPh>
    <phoneticPr fontId="2"/>
  </si>
  <si>
    <t>情報通信業</t>
    <rPh sb="0" eb="2">
      <t>ジョウホウ</t>
    </rPh>
    <rPh sb="2" eb="5">
      <t>ツウシンギョウ</t>
    </rPh>
    <phoneticPr fontId="2"/>
  </si>
  <si>
    <t>運輸業、郵便業</t>
    <rPh sb="0" eb="3">
      <t>ウンユギョウ</t>
    </rPh>
    <rPh sb="4" eb="6">
      <t>ユウビン</t>
    </rPh>
    <rPh sb="6" eb="7">
      <t>ギョウ</t>
    </rPh>
    <phoneticPr fontId="2"/>
  </si>
  <si>
    <t>卸売業、小売業</t>
    <rPh sb="0" eb="3">
      <t>オロシウリギョウ</t>
    </rPh>
    <rPh sb="4" eb="7">
      <t>コウリギョウ</t>
    </rPh>
    <phoneticPr fontId="2"/>
  </si>
  <si>
    <t>金融業、保険業</t>
    <rPh sb="0" eb="3">
      <t>キンユウギョウ</t>
    </rPh>
    <rPh sb="4" eb="7">
      <t>ホケンギョウ</t>
    </rPh>
    <phoneticPr fontId="2"/>
  </si>
  <si>
    <t>不動産業、物品賃貸業</t>
    <rPh sb="0" eb="4">
      <t>フドウサンギョウ</t>
    </rPh>
    <rPh sb="5" eb="7">
      <t>ブッピン</t>
    </rPh>
    <rPh sb="7" eb="10">
      <t>チンタイギョウ</t>
    </rPh>
    <phoneticPr fontId="2"/>
  </si>
  <si>
    <t>学術研究、専門・技術サービス業</t>
    <rPh sb="0" eb="2">
      <t>ガクジュツ</t>
    </rPh>
    <rPh sb="2" eb="4">
      <t>ケンキュウ</t>
    </rPh>
    <rPh sb="5" eb="7">
      <t>センモン</t>
    </rPh>
    <rPh sb="8" eb="10">
      <t>ギジュツ</t>
    </rPh>
    <rPh sb="14" eb="15">
      <t>ギョウ</t>
    </rPh>
    <phoneticPr fontId="2"/>
  </si>
  <si>
    <t>宿泊業、飲食サービス業</t>
    <rPh sb="0" eb="2">
      <t>シュクハク</t>
    </rPh>
    <rPh sb="2" eb="3">
      <t>ギョウ</t>
    </rPh>
    <rPh sb="4" eb="6">
      <t>インショク</t>
    </rPh>
    <rPh sb="10" eb="11">
      <t>ギョウ</t>
    </rPh>
    <phoneticPr fontId="2"/>
  </si>
  <si>
    <t>生活関連サービス業、娯楽業</t>
    <rPh sb="0" eb="2">
      <t>セイカツ</t>
    </rPh>
    <rPh sb="2" eb="4">
      <t>カンレン</t>
    </rPh>
    <rPh sb="8" eb="9">
      <t>ギョウ</t>
    </rPh>
    <rPh sb="10" eb="13">
      <t>ゴラクギョウ</t>
    </rPh>
    <phoneticPr fontId="2"/>
  </si>
  <si>
    <t>教育、学習支援業</t>
    <rPh sb="0" eb="2">
      <t>キョウイク</t>
    </rPh>
    <rPh sb="3" eb="5">
      <t>ガクシュウ</t>
    </rPh>
    <rPh sb="5" eb="8">
      <t>シエンギョウ</t>
    </rPh>
    <phoneticPr fontId="2"/>
  </si>
  <si>
    <t>医療、福祉</t>
    <rPh sb="0" eb="2">
      <t>イリョウ</t>
    </rPh>
    <rPh sb="3" eb="5">
      <t>フクシ</t>
    </rPh>
    <phoneticPr fontId="2"/>
  </si>
  <si>
    <t>複合サービス事業</t>
    <rPh sb="0" eb="2">
      <t>フクゴウ</t>
    </rPh>
    <rPh sb="6" eb="8">
      <t>ジギョウ</t>
    </rPh>
    <phoneticPr fontId="2"/>
  </si>
  <si>
    <t>サービス業（他に分類されないもの）</t>
    <rPh sb="4" eb="5">
      <t>ギョウ</t>
    </rPh>
    <rPh sb="6" eb="7">
      <t>ホカ</t>
    </rPh>
    <rPh sb="8" eb="10">
      <t>ブンルイ</t>
    </rPh>
    <phoneticPr fontId="2"/>
  </si>
  <si>
    <t>R1</t>
    <phoneticPr fontId="2"/>
  </si>
  <si>
    <t>R2</t>
    <phoneticPr fontId="2"/>
  </si>
  <si>
    <t>R3</t>
    <phoneticPr fontId="2"/>
  </si>
  <si>
    <t>3カ年平均</t>
    <rPh sb="2" eb="3">
      <t>ネン</t>
    </rPh>
    <rPh sb="3" eb="5">
      <t>ヘイキン</t>
    </rPh>
    <phoneticPr fontId="2"/>
  </si>
  <si>
    <t>根拠</t>
    <rPh sb="0" eb="2">
      <t>コンキョ</t>
    </rPh>
    <phoneticPr fontId="2"/>
  </si>
  <si>
    <t>設問No</t>
    <rPh sb="0" eb="2">
      <t>セツモン</t>
    </rPh>
    <phoneticPr fontId="2"/>
  </si>
  <si>
    <t>国平均</t>
    <rPh sb="0" eb="1">
      <t>クニ</t>
    </rPh>
    <rPh sb="1" eb="3">
      <t>ヘイキン</t>
    </rPh>
    <phoneticPr fontId="2"/>
  </si>
  <si>
    <t>雇用均等基本調査</t>
    <rPh sb="0" eb="2">
      <t>コヨウ</t>
    </rPh>
    <rPh sb="2" eb="4">
      <t>キントウ</t>
    </rPh>
    <rPh sb="4" eb="6">
      <t>キホン</t>
    </rPh>
    <rPh sb="6" eb="8">
      <t>チョウサ</t>
    </rPh>
    <phoneticPr fontId="2"/>
  </si>
  <si>
    <t>男性育休取得率（全国）</t>
    <rPh sb="0" eb="2">
      <t>ダンセイ</t>
    </rPh>
    <rPh sb="2" eb="4">
      <t>イクキュウ</t>
    </rPh>
    <rPh sb="4" eb="7">
      <t>シュトクリツ</t>
    </rPh>
    <rPh sb="8" eb="10">
      <t>ゼンコク</t>
    </rPh>
    <phoneticPr fontId="2"/>
  </si>
  <si>
    <t>R5</t>
    <phoneticPr fontId="2"/>
  </si>
  <si>
    <t>(%)</t>
    <phoneticPr fontId="2"/>
  </si>
  <si>
    <t>国直近</t>
    <rPh sb="0" eb="1">
      <t>クニ</t>
    </rPh>
    <rPh sb="1" eb="3">
      <t>チョッキン</t>
    </rPh>
    <phoneticPr fontId="2"/>
  </si>
  <si>
    <t>（サービス業（他に分類されないもの））</t>
    <rPh sb="5" eb="6">
      <t>ギョウ</t>
    </rPh>
    <rPh sb="7" eb="8">
      <t>ホカ</t>
    </rPh>
    <rPh sb="9" eb="11">
      <t>ブンルイ</t>
    </rPh>
    <phoneticPr fontId="2"/>
  </si>
  <si>
    <t>（複合サービス事業）</t>
    <rPh sb="1" eb="3">
      <t>フクゴウ</t>
    </rPh>
    <rPh sb="7" eb="9">
      <t>ジギョウ</t>
    </rPh>
    <phoneticPr fontId="2"/>
  </si>
  <si>
    <t>（医療、福祉）</t>
    <rPh sb="1" eb="3">
      <t>イリョウ</t>
    </rPh>
    <rPh sb="4" eb="6">
      <t>フクシ</t>
    </rPh>
    <phoneticPr fontId="2"/>
  </si>
  <si>
    <t>（教育、学習支援業）</t>
    <rPh sb="1" eb="3">
      <t>キョウイク</t>
    </rPh>
    <rPh sb="4" eb="6">
      <t>ガクシュウ</t>
    </rPh>
    <rPh sb="6" eb="9">
      <t>シエンギョウ</t>
    </rPh>
    <phoneticPr fontId="2"/>
  </si>
  <si>
    <t>（生活関連サービス業、娯楽業）</t>
    <rPh sb="1" eb="3">
      <t>セイカツ</t>
    </rPh>
    <rPh sb="3" eb="5">
      <t>カンレン</t>
    </rPh>
    <rPh sb="9" eb="10">
      <t>ギョウ</t>
    </rPh>
    <rPh sb="11" eb="14">
      <t>ゴラクギョウ</t>
    </rPh>
    <phoneticPr fontId="2"/>
  </si>
  <si>
    <t>（宿泊業、飲食サービス業）</t>
    <rPh sb="1" eb="3">
      <t>シュクハク</t>
    </rPh>
    <rPh sb="3" eb="4">
      <t>ギョウ</t>
    </rPh>
    <rPh sb="5" eb="7">
      <t>インショク</t>
    </rPh>
    <rPh sb="11" eb="12">
      <t>ギョウ</t>
    </rPh>
    <phoneticPr fontId="2"/>
  </si>
  <si>
    <t>（学術研究、専門・技術サービス業）</t>
    <rPh sb="1" eb="3">
      <t>ガクジュツ</t>
    </rPh>
    <rPh sb="3" eb="5">
      <t>ケンキュウ</t>
    </rPh>
    <rPh sb="6" eb="8">
      <t>センモン</t>
    </rPh>
    <rPh sb="9" eb="11">
      <t>ギジュツ</t>
    </rPh>
    <rPh sb="15" eb="16">
      <t>ギョウ</t>
    </rPh>
    <phoneticPr fontId="2"/>
  </si>
  <si>
    <t>（不動産業、物品賃貸業）</t>
    <rPh sb="1" eb="5">
      <t>フドウサンギョウ</t>
    </rPh>
    <rPh sb="6" eb="8">
      <t>ブッピン</t>
    </rPh>
    <rPh sb="8" eb="11">
      <t>チンタイギョウ</t>
    </rPh>
    <phoneticPr fontId="2"/>
  </si>
  <si>
    <t>（金融業、保険業）</t>
    <rPh sb="1" eb="4">
      <t>キンユウギョウ</t>
    </rPh>
    <rPh sb="5" eb="8">
      <t>ホケンギョウ</t>
    </rPh>
    <phoneticPr fontId="2"/>
  </si>
  <si>
    <t>（卸売業、小売業）</t>
    <rPh sb="1" eb="4">
      <t>オロシウリギョウ</t>
    </rPh>
    <rPh sb="5" eb="8">
      <t>コウリギョウ</t>
    </rPh>
    <phoneticPr fontId="2"/>
  </si>
  <si>
    <t>（運輸業、郵便業）</t>
    <rPh sb="1" eb="4">
      <t>ウンユギョウ</t>
    </rPh>
    <rPh sb="5" eb="8">
      <t>ユウビンギョウ</t>
    </rPh>
    <phoneticPr fontId="2"/>
  </si>
  <si>
    <t>（情報通信業）</t>
    <rPh sb="1" eb="3">
      <t>ジョウホウ</t>
    </rPh>
    <rPh sb="3" eb="6">
      <t>ツウシンギョウ</t>
    </rPh>
    <phoneticPr fontId="2"/>
  </si>
  <si>
    <t>（電気・ガス・熱供給・水道業）</t>
    <rPh sb="1" eb="3">
      <t>デンキ</t>
    </rPh>
    <rPh sb="7" eb="10">
      <t>ネツキョウキュウ</t>
    </rPh>
    <rPh sb="11" eb="14">
      <t>スイドウギョウ</t>
    </rPh>
    <phoneticPr fontId="2"/>
  </si>
  <si>
    <t>（製造業）</t>
    <rPh sb="1" eb="4">
      <t>セイゾウギョウ</t>
    </rPh>
    <phoneticPr fontId="2"/>
  </si>
  <si>
    <t>（建設業）</t>
    <rPh sb="1" eb="4">
      <t>ケンセツギョウ</t>
    </rPh>
    <phoneticPr fontId="2"/>
  </si>
  <si>
    <t>（鉱業、採石業、砂利採取業）</t>
    <rPh sb="1" eb="3">
      <t>コウギョウ</t>
    </rPh>
    <rPh sb="4" eb="6">
      <t>サイセキ</t>
    </rPh>
    <rPh sb="6" eb="7">
      <t>ギョウ</t>
    </rPh>
    <rPh sb="8" eb="10">
      <t>ジャリ</t>
    </rPh>
    <rPh sb="10" eb="12">
      <t>サイシュ</t>
    </rPh>
    <rPh sb="12" eb="13">
      <t>ギョウ</t>
    </rPh>
    <phoneticPr fontId="2"/>
  </si>
  <si>
    <t>毎月勤労統計調査</t>
    <rPh sb="0" eb="2">
      <t>マイツキ</t>
    </rPh>
    <rPh sb="2" eb="4">
      <t>キンロウ</t>
    </rPh>
    <rPh sb="4" eb="6">
      <t>トウケイ</t>
    </rPh>
    <rPh sb="6" eb="8">
      <t>チョウサ</t>
    </rPh>
    <phoneticPr fontId="2"/>
  </si>
  <si>
    <t>所定外労働時間（全国）</t>
    <rPh sb="0" eb="3">
      <t>ショテイガイ</t>
    </rPh>
    <rPh sb="3" eb="5">
      <t>ロウドウ</t>
    </rPh>
    <rPh sb="5" eb="7">
      <t>ジカン</t>
    </rPh>
    <rPh sb="8" eb="10">
      <t>ゼンコク</t>
    </rPh>
    <phoneticPr fontId="2"/>
  </si>
  <si>
    <t>（時間）</t>
    <rPh sb="1" eb="3">
      <t>ジカン</t>
    </rPh>
    <phoneticPr fontId="2"/>
  </si>
  <si>
    <t>（女性賃金：千円）</t>
    <rPh sb="1" eb="3">
      <t>ジョセイ</t>
    </rPh>
    <rPh sb="3" eb="5">
      <t>チンギン</t>
    </rPh>
    <rPh sb="6" eb="8">
      <t>センエン</t>
    </rPh>
    <phoneticPr fontId="2"/>
  </si>
  <si>
    <t>（男性賃金：千円）</t>
    <rPh sb="1" eb="3">
      <t>ダンセイ</t>
    </rPh>
    <rPh sb="3" eb="5">
      <t>チンギン</t>
    </rPh>
    <rPh sb="6" eb="8">
      <t>センエン</t>
    </rPh>
    <phoneticPr fontId="2"/>
  </si>
  <si>
    <t>賃金構造基本統計調査</t>
    <rPh sb="0" eb="2">
      <t>チンギン</t>
    </rPh>
    <rPh sb="2" eb="4">
      <t>コウゾウ</t>
    </rPh>
    <rPh sb="4" eb="6">
      <t>キホン</t>
    </rPh>
    <rPh sb="6" eb="8">
      <t>トウケイ</t>
    </rPh>
    <rPh sb="8" eb="10">
      <t>チョウサ</t>
    </rPh>
    <phoneticPr fontId="2"/>
  </si>
  <si>
    <t>賃金格差（全国）</t>
    <rPh sb="0" eb="2">
      <t>チンギン</t>
    </rPh>
    <rPh sb="2" eb="4">
      <t>カクサ</t>
    </rPh>
    <rPh sb="5" eb="7">
      <t>ゼンコク</t>
    </rPh>
    <phoneticPr fontId="2"/>
  </si>
  <si>
    <t>運輸業、郵便業</t>
    <rPh sb="0" eb="3">
      <t>ウンユギョウ</t>
    </rPh>
    <rPh sb="4" eb="7">
      <t>ユウビンギョウ</t>
    </rPh>
    <phoneticPr fontId="2"/>
  </si>
  <si>
    <t>賃金構造基本統計調査</t>
    <rPh sb="0" eb="2">
      <t>チンギン</t>
    </rPh>
    <rPh sb="2" eb="4">
      <t>コウゾウ</t>
    </rPh>
    <rPh sb="4" eb="6">
      <t>キホン</t>
    </rPh>
    <rPh sb="6" eb="8">
      <t>トウケイ</t>
    </rPh>
    <rPh sb="8" eb="10">
      <t>チョウサ</t>
    </rPh>
    <phoneticPr fontId="17"/>
  </si>
  <si>
    <t>業種別平均勤続年数（全国）</t>
    <rPh sb="0" eb="2">
      <t>ギョウシュ</t>
    </rPh>
    <rPh sb="2" eb="3">
      <t>ベツ</t>
    </rPh>
    <rPh sb="3" eb="5">
      <t>ヘイキン</t>
    </rPh>
    <rPh sb="5" eb="7">
      <t>キンゾク</t>
    </rPh>
    <rPh sb="7" eb="9">
      <t>ネンスウ</t>
    </rPh>
    <rPh sb="10" eb="12">
      <t>ゼンコク</t>
    </rPh>
    <phoneticPr fontId="2"/>
  </si>
  <si>
    <t>女性</t>
    <rPh sb="0" eb="2">
      <t>ジョセイ</t>
    </rPh>
    <phoneticPr fontId="2"/>
  </si>
  <si>
    <t>男性</t>
    <rPh sb="0" eb="2">
      <t>ダンセイ</t>
    </rPh>
    <phoneticPr fontId="2"/>
  </si>
  <si>
    <t>R6</t>
    <phoneticPr fontId="2"/>
  </si>
  <si>
    <t>（女性採用者数）</t>
    <rPh sb="1" eb="3">
      <t>ジョセイ</t>
    </rPh>
    <rPh sb="3" eb="6">
      <t>サイヨウシャ</t>
    </rPh>
    <rPh sb="6" eb="7">
      <t>スウ</t>
    </rPh>
    <phoneticPr fontId="2"/>
  </si>
  <si>
    <t>（男性採用者数）</t>
    <rPh sb="1" eb="3">
      <t>ダンセイ</t>
    </rPh>
    <rPh sb="3" eb="6">
      <t>サイヨウシャ</t>
    </rPh>
    <rPh sb="6" eb="7">
      <t>スウ</t>
    </rPh>
    <phoneticPr fontId="2"/>
  </si>
  <si>
    <t>（男女計採用者数）</t>
    <rPh sb="1" eb="3">
      <t>ダンジョ</t>
    </rPh>
    <rPh sb="3" eb="4">
      <t>ケイ</t>
    </rPh>
    <rPh sb="4" eb="7">
      <t>サイヨウシャ</t>
    </rPh>
    <rPh sb="7" eb="8">
      <t>スウ</t>
    </rPh>
    <phoneticPr fontId="2"/>
  </si>
  <si>
    <t>雇用動向調査</t>
    <rPh sb="0" eb="2">
      <t>コヨウ</t>
    </rPh>
    <rPh sb="2" eb="4">
      <t>ドウコウ</t>
    </rPh>
    <rPh sb="4" eb="6">
      <t>チョウサ</t>
    </rPh>
    <phoneticPr fontId="2"/>
  </si>
  <si>
    <t>女性採用割合（兵庫県）</t>
    <rPh sb="0" eb="2">
      <t>ジョセイ</t>
    </rPh>
    <rPh sb="2" eb="4">
      <t>サイヨウ</t>
    </rPh>
    <rPh sb="4" eb="6">
      <t>ワリアイ</t>
    </rPh>
    <rPh sb="7" eb="10">
      <t>ヒョウゴケン</t>
    </rPh>
    <phoneticPr fontId="2"/>
  </si>
  <si>
    <t>2018年</t>
    <rPh sb="4" eb="5">
      <t>ネン</t>
    </rPh>
    <phoneticPr fontId="2"/>
  </si>
  <si>
    <t>2019年</t>
    <rPh sb="4" eb="5">
      <t>ネン</t>
    </rPh>
    <phoneticPr fontId="2"/>
  </si>
  <si>
    <t>2020年</t>
    <rPh sb="4" eb="5">
      <t>ネン</t>
    </rPh>
    <phoneticPr fontId="2"/>
  </si>
  <si>
    <t>係長相当職に占める女性割合（全国）</t>
    <rPh sb="0" eb="2">
      <t>カカリチョウ</t>
    </rPh>
    <rPh sb="2" eb="4">
      <t>ソウトウ</t>
    </rPh>
    <rPh sb="4" eb="5">
      <t>ショク</t>
    </rPh>
    <rPh sb="6" eb="7">
      <t>シ</t>
    </rPh>
    <rPh sb="9" eb="11">
      <t>ジョセイ</t>
    </rPh>
    <rPh sb="11" eb="13">
      <t>ワリアイ</t>
    </rPh>
    <rPh sb="14" eb="16">
      <t>ゼンコク</t>
    </rPh>
    <phoneticPr fontId="2"/>
  </si>
  <si>
    <t>R4</t>
    <phoneticPr fontId="2"/>
  </si>
  <si>
    <t>課長相当職以上（役員含む）に占める女性割合（全国）</t>
    <rPh sb="0" eb="2">
      <t>カチョウ</t>
    </rPh>
    <rPh sb="2" eb="4">
      <t>ソウトウ</t>
    </rPh>
    <rPh sb="4" eb="5">
      <t>ショク</t>
    </rPh>
    <rPh sb="5" eb="7">
      <t>イジョウ</t>
    </rPh>
    <rPh sb="8" eb="10">
      <t>ヤクイン</t>
    </rPh>
    <rPh sb="10" eb="11">
      <t>フク</t>
    </rPh>
    <rPh sb="14" eb="15">
      <t>シ</t>
    </rPh>
    <rPh sb="17" eb="19">
      <t>ジョセイ</t>
    </rPh>
    <rPh sb="19" eb="21">
      <t>ワリアイ</t>
    </rPh>
    <rPh sb="22" eb="24">
      <t>ゼンコク</t>
    </rPh>
    <phoneticPr fontId="2"/>
  </si>
  <si>
    <t>（参照用）産業別の全国平均値</t>
    <rPh sb="1" eb="4">
      <t>サンショウヨウ</t>
    </rPh>
    <rPh sb="5" eb="8">
      <t>サンギョウベツ</t>
    </rPh>
    <rPh sb="9" eb="11">
      <t>ゼンコク</t>
    </rPh>
    <rPh sb="11" eb="14">
      <t>ヘイキンチ</t>
    </rPh>
    <phoneticPr fontId="2"/>
  </si>
  <si>
    <t>必要な資料等</t>
    <rPh sb="0" eb="2">
      <t>ヒツヨウ</t>
    </rPh>
    <rPh sb="3" eb="5">
      <t>シリョウ</t>
    </rPh>
    <rPh sb="5" eb="6">
      <t>トウ</t>
    </rPh>
    <phoneticPr fontId="2"/>
  </si>
  <si>
    <t>〇</t>
    <phoneticPr fontId="1"/>
  </si>
  <si>
    <t>×</t>
    <phoneticPr fontId="1"/>
  </si>
  <si>
    <t>20項目中、14項目達成で「ミモザ企業」8項目達成で「フレッシュミモザ企業」に認定されます</t>
    <rPh sb="2" eb="4">
      <t>コウモク</t>
    </rPh>
    <rPh sb="4" eb="5">
      <t>チュウ</t>
    </rPh>
    <rPh sb="8" eb="10">
      <t>コウモク</t>
    </rPh>
    <rPh sb="10" eb="12">
      <t>タッセイ</t>
    </rPh>
    <rPh sb="17" eb="19">
      <t>キギョウ</t>
    </rPh>
    <rPh sb="21" eb="23">
      <t>コウモク</t>
    </rPh>
    <rPh sb="23" eb="25">
      <t>タッセイ</t>
    </rPh>
    <rPh sb="35" eb="37">
      <t>キギョウ</t>
    </rPh>
    <rPh sb="39" eb="41">
      <t>ニンテイ</t>
    </rPh>
    <phoneticPr fontId="1"/>
  </si>
  <si>
    <t>達成項目合計</t>
    <rPh sb="2" eb="4">
      <t>コウモク</t>
    </rPh>
    <phoneticPr fontId="2"/>
  </si>
  <si>
    <t>自己評価
記入欄</t>
    <rPh sb="0" eb="4">
      <t>ジコヒョウカ</t>
    </rPh>
    <rPh sb="5" eb="8">
      <t>キニュウラン</t>
    </rPh>
    <phoneticPr fontId="2"/>
  </si>
  <si>
    <t>達成状況</t>
    <rPh sb="0" eb="2">
      <t>タッセイ</t>
    </rPh>
    <rPh sb="2" eb="4">
      <t>ジョウキョウ</t>
    </rPh>
    <phoneticPr fontId="2"/>
  </si>
  <si>
    <t>ア</t>
  </si>
  <si>
    <t>イ</t>
  </si>
  <si>
    <t>イ</t>
    <phoneticPr fontId="2"/>
  </si>
  <si>
    <t>ウ</t>
    <phoneticPr fontId="2"/>
  </si>
  <si>
    <t>エ</t>
    <phoneticPr fontId="2"/>
  </si>
  <si>
    <t>オ</t>
    <phoneticPr fontId="2"/>
  </si>
  <si>
    <t>自社ホームページ</t>
  </si>
  <si>
    <t>「女性の活躍推進企業データベース」（厚生労働省ホームページ）</t>
  </si>
  <si>
    <t>社内報・社内イントラ</t>
  </si>
  <si>
    <t>社内に掲示（掲示板等）</t>
  </si>
  <si>
    <t>SNSで掲示　</t>
  </si>
  <si>
    <t>女性活躍に向けた取組方針を従業員に明示している（下記いずれかの取組が必要）</t>
  </si>
  <si>
    <t>自社ホームページURL</t>
  </si>
  <si>
    <t>女性の活躍推進企業データベースURL</t>
  </si>
  <si>
    <t>社内報の写しまたはイントラへの掲載画像</t>
  </si>
  <si>
    <t>社内に掲示している写真及び掲示した資料</t>
  </si>
  <si>
    <t>社内懇談会</t>
  </si>
  <si>
    <t>社内アンケート調査</t>
  </si>
  <si>
    <t>その他の方法</t>
  </si>
  <si>
    <t>＜課題分析・解決への対応＞</t>
  </si>
  <si>
    <t>上記で明らかになった課題への取組が必要</t>
  </si>
  <si>
    <t>職場の状況把握のため実施した内容（懇談会やアンケート調査など）がわかる書類</t>
  </si>
  <si>
    <t>明らかになった結果が分かる書類</t>
  </si>
  <si>
    <t>課題解決のための取組が分かる書類</t>
  </si>
  <si>
    <t>①</t>
    <phoneticPr fontId="2"/>
  </si>
  <si>
    <t>②</t>
    <phoneticPr fontId="2"/>
  </si>
  <si>
    <t>③</t>
    <phoneticPr fontId="2"/>
  </si>
  <si>
    <t>将来、上位職への登用が期待される女性従業員（一般職の女性従業員等）に、リーダーシップ養成研修やキャリアアップ研修を計画的に受講させている</t>
  </si>
  <si>
    <t>女性が社内で長期的なキャリアを描けるように、女性管理職による女性従業員へのメンター制度を実施している</t>
  </si>
  <si>
    <t>女性が社内で長期的なキャリアを描けるように、ロールモデルとなる女性管理職の働き方、やりがい、ワークライフバランス、家庭や育児、介護との両立などについて、社内に広く発信している。</t>
  </si>
  <si>
    <t>女性管理職と女性従業員の交流会を実施している</t>
  </si>
  <si>
    <t>ア</t>
    <phoneticPr fontId="2"/>
  </si>
  <si>
    <t xml:space="preserve">・受講者名簿 </t>
    <phoneticPr fontId="2"/>
  </si>
  <si>
    <t xml:space="preserve">・研修当日資料（研修内容が確認できる書類） </t>
    <phoneticPr fontId="2"/>
  </si>
  <si>
    <t>・メンター制度の説明資料（対象者、頻度などがわかるもの）</t>
    <phoneticPr fontId="2"/>
  </si>
  <si>
    <t xml:space="preserve">・カウンセリング等の実施報告（実施日、内容がわかるもの） </t>
    <phoneticPr fontId="2"/>
  </si>
  <si>
    <t>・ロールモデルの発信内容（掲載記事）</t>
    <phoneticPr fontId="2"/>
  </si>
  <si>
    <t>管理職向けの意識改革セミナーの実施</t>
  </si>
  <si>
    <t>男性の家事育児参加を促す取組の実施</t>
  </si>
  <si>
    <r>
      <t>兵庫県「「わたし」からアクション宣言」を実施している
　</t>
    </r>
    <r>
      <rPr>
        <sz val="10"/>
        <rFont val="Meiryo UI"/>
        <family val="3"/>
        <charset val="128"/>
      </rPr>
      <t>https://web.pref.hyogo.lg.jp/kk17/action.html</t>
    </r>
    <phoneticPr fontId="2"/>
  </si>
  <si>
    <t xml:space="preserve">・男性の家事育児参加を促す取組内容が確認できるもの  </t>
    <phoneticPr fontId="2"/>
  </si>
  <si>
    <t>＜状況把握方法＞下記のいずれかの実施が必要</t>
    <phoneticPr fontId="2"/>
  </si>
  <si>
    <t>従業員が希望する今後のライフプランやキャリアデザインに関するヒアリングを実施した（1年以内）</t>
    <phoneticPr fontId="2"/>
  </si>
  <si>
    <t>働き方に関する従業員の希望を制度化した</t>
    <phoneticPr fontId="2"/>
  </si>
  <si>
    <r>
      <t>フレッシュミモザ企業　認定申請</t>
    </r>
    <r>
      <rPr>
        <sz val="14"/>
        <color theme="1"/>
        <rFont val="Meiryo UI"/>
        <family val="3"/>
        <charset val="128"/>
      </rPr>
      <t>※20項目中８項目（４割）達成で認定</t>
    </r>
    <rPh sb="8" eb="10">
      <t>キギョウ</t>
    </rPh>
    <rPh sb="11" eb="12">
      <t>ニン</t>
    </rPh>
    <rPh sb="12" eb="13">
      <t>サダム</t>
    </rPh>
    <rPh sb="13" eb="14">
      <t>サル</t>
    </rPh>
    <rPh sb="14" eb="15">
      <t>ショウ</t>
    </rPh>
    <rPh sb="18" eb="20">
      <t>コウモク</t>
    </rPh>
    <rPh sb="20" eb="21">
      <t>チュウ</t>
    </rPh>
    <rPh sb="22" eb="24">
      <t>コウモク</t>
    </rPh>
    <rPh sb="26" eb="27">
      <t>ワリ</t>
    </rPh>
    <rPh sb="28" eb="30">
      <t>タッセイ</t>
    </rPh>
    <rPh sb="31" eb="33">
      <t>ニンテイ</t>
    </rPh>
    <phoneticPr fontId="2"/>
  </si>
  <si>
    <r>
      <t>ミモザ企業　認定申請　</t>
    </r>
    <r>
      <rPr>
        <sz val="14"/>
        <color theme="1"/>
        <rFont val="Meiryo UI"/>
        <family val="3"/>
        <charset val="128"/>
      </rPr>
      <t>※20項目中14項目（７割）達成が認定</t>
    </r>
    <rPh sb="3" eb="5">
      <t>キギョウ</t>
    </rPh>
    <rPh sb="6" eb="7">
      <t>ニン</t>
    </rPh>
    <rPh sb="7" eb="8">
      <t>サダム</t>
    </rPh>
    <rPh sb="8" eb="9">
      <t>サル</t>
    </rPh>
    <rPh sb="9" eb="10">
      <t>ショウ</t>
    </rPh>
    <rPh sb="14" eb="16">
      <t>コウモク</t>
    </rPh>
    <rPh sb="16" eb="17">
      <t>チュウ</t>
    </rPh>
    <rPh sb="19" eb="21">
      <t>コウモク</t>
    </rPh>
    <rPh sb="23" eb="24">
      <t>ワリ</t>
    </rPh>
    <rPh sb="25" eb="27">
      <t>タッセイ</t>
    </rPh>
    <rPh sb="28" eb="30">
      <t>ニンテイ</t>
    </rPh>
    <phoneticPr fontId="2"/>
  </si>
  <si>
    <t>係長相当職に占める女性割合の過去３年間の平均が、産業別の全国平均値以上である</t>
    <phoneticPr fontId="2"/>
  </si>
  <si>
    <t>◆</t>
    <phoneticPr fontId="2"/>
  </si>
  <si>
    <t>時間</t>
    <rPh sb="0" eb="2">
      <t>ジカン</t>
    </rPh>
    <phoneticPr fontId="2"/>
  </si>
  <si>
    <t>%</t>
    <phoneticPr fontId="2"/>
  </si>
  <si>
    <t>・実施時期</t>
    <rPh sb="1" eb="5">
      <t>ジッシジキ</t>
    </rPh>
    <phoneticPr fontId="2"/>
  </si>
  <si>
    <t>・実施した人（役職）</t>
    <rPh sb="1" eb="3">
      <t>ジッシ</t>
    </rPh>
    <rPh sb="5" eb="6">
      <t>ヒト</t>
    </rPh>
    <rPh sb="7" eb="9">
      <t>ヤクショク</t>
    </rPh>
    <phoneticPr fontId="2"/>
  </si>
  <si>
    <t>・制度化した時期</t>
    <rPh sb="1" eb="4">
      <t>セイドカ</t>
    </rPh>
    <rPh sb="6" eb="8">
      <t>ジキ</t>
    </rPh>
    <phoneticPr fontId="2"/>
  </si>
  <si>
    <t>・制度化の経緯</t>
    <rPh sb="1" eb="4">
      <t>セイドカ</t>
    </rPh>
    <rPh sb="5" eb="7">
      <t>ケイイ</t>
    </rPh>
    <phoneticPr fontId="2"/>
  </si>
  <si>
    <t>白いセルは、数値を入力してください。</t>
    <rPh sb="0" eb="1">
      <t>シロ</t>
    </rPh>
    <rPh sb="6" eb="8">
      <t>スウチ</t>
    </rPh>
    <rPh sb="9" eb="11">
      <t>ニュウリョク</t>
    </rPh>
    <phoneticPr fontId="1"/>
  </si>
  <si>
    <t>合計</t>
    <rPh sb="0" eb="2">
      <t>ゴウケイ</t>
    </rPh>
    <phoneticPr fontId="2"/>
  </si>
  <si>
    <t>人</t>
    <rPh sb="0" eb="1">
      <t>ヒト</t>
    </rPh>
    <phoneticPr fontId="2"/>
  </si>
  <si>
    <t>割合</t>
    <rPh sb="0" eb="2">
      <t>ワリアイ</t>
    </rPh>
    <phoneticPr fontId="2"/>
  </si>
  <si>
    <t>平均</t>
    <rPh sb="0" eb="2">
      <t>ヘイキン</t>
    </rPh>
    <phoneticPr fontId="2"/>
  </si>
  <si>
    <t>№７数字</t>
    <rPh sb="2" eb="4">
      <t>スウジ</t>
    </rPh>
    <phoneticPr fontId="1"/>
  </si>
  <si>
    <t>№８数字</t>
    <rPh sb="2" eb="4">
      <t>スウジ</t>
    </rPh>
    <phoneticPr fontId="1"/>
  </si>
  <si>
    <t>＜項目7＞課長級以上
（役員を含む管理職）</t>
    <rPh sb="1" eb="3">
      <t>コウモク</t>
    </rPh>
    <rPh sb="5" eb="8">
      <t>カチョウキュウ</t>
    </rPh>
    <rPh sb="8" eb="10">
      <t>イジョウ</t>
    </rPh>
    <rPh sb="12" eb="14">
      <t>ヤクイン</t>
    </rPh>
    <rPh sb="15" eb="16">
      <t>フク</t>
    </rPh>
    <rPh sb="17" eb="20">
      <t>カンリショク</t>
    </rPh>
    <phoneticPr fontId="2"/>
  </si>
  <si>
    <t>＜項目8＞係長相当職</t>
    <rPh sb="1" eb="3">
      <t>コウモク</t>
    </rPh>
    <rPh sb="5" eb="7">
      <t>カカリチョウ</t>
    </rPh>
    <rPh sb="7" eb="9">
      <t>ソウトウ</t>
    </rPh>
    <rPh sb="9" eb="10">
      <t>ショク</t>
    </rPh>
    <phoneticPr fontId="2"/>
  </si>
  <si>
    <t>＜項目７、８＞</t>
    <rPh sb="1" eb="3">
      <t>コウモク</t>
    </rPh>
    <phoneticPr fontId="1"/>
  </si>
  <si>
    <t>自社ホームページに管理職への女性登用率、男女の採用比率、従業員の男女比率、女性登用率等に関する目標値や達成状況などを常時開示している</t>
  </si>
  <si>
    <t>ア</t>
    <phoneticPr fontId="1"/>
  </si>
  <si>
    <t>厚生労働省「女性の活躍推進企業データベース」に管理職への女性登用率、男女の採用比率、従業員の男女比率、女性登用率等に関する目標値や達成状況などを開示している</t>
    <phoneticPr fontId="1"/>
  </si>
  <si>
    <t>その他の場所に管理職への女性登用率、男女の採用比率、従業員の男女比率、女性登用率等に関する目標値や達成状況などを開示している</t>
  </si>
  <si>
    <t>該当箇所の自社ホームページURL</t>
  </si>
  <si>
    <t>「女性の活躍推進企業データベース」該当箇所URL</t>
  </si>
  <si>
    <t>女性登用等に関する取組を対外的に開示している</t>
    <rPh sb="2" eb="4">
      <t>トウヨウ</t>
    </rPh>
    <rPh sb="4" eb="5">
      <t>トウ</t>
    </rPh>
    <rPh sb="6" eb="7">
      <t>カン</t>
    </rPh>
    <rPh sb="12" eb="15">
      <t>タイガイテキ</t>
    </rPh>
    <phoneticPr fontId="2"/>
  </si>
  <si>
    <t>以下の入力／添付が必要</t>
  </si>
  <si>
    <t>過去３年間で、子育てや介護、ボランティア活動のための休暇・休業制度を利用した従業員がいる</t>
    <rPh sb="0" eb="2">
      <t>カコ</t>
    </rPh>
    <rPh sb="3" eb="5">
      <t>ネンカン</t>
    </rPh>
    <rPh sb="7" eb="9">
      <t>コソダ</t>
    </rPh>
    <rPh sb="11" eb="13">
      <t>カイゴ</t>
    </rPh>
    <rPh sb="20" eb="22">
      <t>カツドウ</t>
    </rPh>
    <rPh sb="26" eb="28">
      <t>キュウカ</t>
    </rPh>
    <rPh sb="29" eb="31">
      <t>キュウギョウ</t>
    </rPh>
    <rPh sb="31" eb="33">
      <t>セイド</t>
    </rPh>
    <rPh sb="34" eb="36">
      <t>リヨウ</t>
    </rPh>
    <rPh sb="38" eb="41">
      <t>ジュウギョウイン</t>
    </rPh>
    <phoneticPr fontId="2"/>
  </si>
  <si>
    <t>介護休暇ほか、介護に関する休暇制度を利用した従業員がいる</t>
  </si>
  <si>
    <t>ボランティア活動のための休暇制度を利用した従業員がいる</t>
  </si>
  <si>
    <t>・制度名称</t>
    <rPh sb="3" eb="5">
      <t>メイショウ</t>
    </rPh>
    <phoneticPr fontId="1"/>
  </si>
  <si>
    <t>事業所内に保育所や託児スペースを設置</t>
    <phoneticPr fontId="1"/>
  </si>
  <si>
    <t>男女別トイレ・更衣室を設置</t>
  </si>
  <si>
    <t>奨学金返還支援</t>
  </si>
  <si>
    <t>「ひょうご仕事と生活の調和推進企業認定」を取得</t>
    <phoneticPr fontId="1"/>
  </si>
  <si>
    <t>出産、育児、介護、不妊治療に要する経費の援助</t>
    <phoneticPr fontId="1"/>
  </si>
  <si>
    <t>カ</t>
    <phoneticPr fontId="1"/>
  </si>
  <si>
    <t>キ</t>
    <phoneticPr fontId="1"/>
  </si>
  <si>
    <t>職場環境の整備・従業員に対する経費援助を行っている</t>
    <rPh sb="0" eb="2">
      <t>ショクバ</t>
    </rPh>
    <rPh sb="2" eb="4">
      <t>カンキョウ</t>
    </rPh>
    <rPh sb="5" eb="7">
      <t>セイビ</t>
    </rPh>
    <rPh sb="8" eb="11">
      <t>ジュウギョウイン</t>
    </rPh>
    <rPh sb="12" eb="13">
      <t>タイ</t>
    </rPh>
    <rPh sb="15" eb="17">
      <t>ケイヒ</t>
    </rPh>
    <rPh sb="17" eb="19">
      <t>エンジョ</t>
    </rPh>
    <rPh sb="20" eb="21">
      <t>オコナ</t>
    </rPh>
    <phoneticPr fontId="2"/>
  </si>
  <si>
    <t>・保育所等の利用規定書類等</t>
  </si>
  <si>
    <t>認定証の写し</t>
    <rPh sb="0" eb="3">
      <t>ニンテイショウ</t>
    </rPh>
    <rPh sb="4" eb="5">
      <t>ウツ</t>
    </rPh>
    <phoneticPr fontId="1"/>
  </si>
  <si>
    <t>＜宣言企業＞</t>
    <rPh sb="1" eb="5">
      <t>センゲンキギョウ</t>
    </rPh>
    <phoneticPr fontId="1"/>
  </si>
  <si>
    <t>（女性用だけではなく、男女両方の写真を添付）</t>
  </si>
  <si>
    <t>＜認証企業＞</t>
  </si>
  <si>
    <t>・認証書</t>
    <phoneticPr fontId="1"/>
  </si>
  <si>
    <t>以下の添付が必要</t>
  </si>
  <si>
    <t>以下の入力／添付が必要</t>
    <phoneticPr fontId="1"/>
  </si>
  <si>
    <t>前年度における男性の平均賃金に対する女性の平均賃金の割合が、全国平均値以上である　　　(超過勤務、賞与も含める）</t>
    <phoneticPr fontId="1"/>
  </si>
  <si>
    <t>過去３年間で、非正規従業員から正規従業員へ転換した女性従業員がいる</t>
    <phoneticPr fontId="1"/>
  </si>
  <si>
    <t>過去３年間で、本人の希望に応じ、職務や勤務地を限定した従業員がいる</t>
    <phoneticPr fontId="1"/>
  </si>
  <si>
    <r>
      <t>過去３年間で、テレワークや在宅勤務、フレックスタイムなど、場所や時間に捉われない働き方を実現した従業員がいる（下記のいずれかの取組が必要）
　</t>
    </r>
    <r>
      <rPr>
        <sz val="10"/>
        <rFont val="Meiryo UI"/>
        <family val="3"/>
        <charset val="128"/>
      </rPr>
      <t>ア　テレワーク・在宅勤務を利用した従業員がいる
　イ　フレックスタイム、時差出勤を利用した従業員がいる
　ウ　その他</t>
    </r>
    <phoneticPr fontId="1"/>
  </si>
  <si>
    <r>
      <t>育児休業、子の看護休暇ほか、子育てに関する休暇制度を利用した従業員がいる</t>
    </r>
    <r>
      <rPr>
        <sz val="9"/>
        <rFont val="Meiryo UI"/>
        <family val="3"/>
        <charset val="128"/>
      </rPr>
      <t>（産前・産後休暇除く）</t>
    </r>
    <phoneticPr fontId="1"/>
  </si>
  <si>
    <t>前年度における正規従業員の法定時間外労働（法定休日労働時間を含む）の合計時間数の月平均が45時間未満である</t>
    <phoneticPr fontId="1"/>
  </si>
  <si>
    <t>従業員が希望する働き方を応援する仕組みがある（下記いずれかの取組が必要）</t>
    <phoneticPr fontId="1"/>
  </si>
  <si>
    <r>
      <t>女性活躍に向け職場の状況を把握し、課題分析及び課題解決への対応を実施している</t>
    </r>
    <r>
      <rPr>
        <b/>
        <sz val="8"/>
        <rFont val="Meiryo UI"/>
        <family val="3"/>
        <charset val="128"/>
      </rPr>
      <t>（過去3年間に実施したもの）</t>
    </r>
    <rPh sb="23" eb="25">
      <t>カダイ</t>
    </rPh>
    <rPh sb="25" eb="27">
      <t>カイケツ</t>
    </rPh>
    <rPh sb="29" eb="31">
      <t>タイオウ</t>
    </rPh>
    <rPh sb="33" eb="34">
      <t>レイ</t>
    </rPh>
    <rPh sb="35" eb="37">
      <t>イッパン</t>
    </rPh>
    <rPh sb="39" eb="41">
      <t>カコ</t>
    </rPh>
    <rPh sb="42" eb="43">
      <t>ネン</t>
    </rPh>
    <rPh sb="43" eb="44">
      <t>カン</t>
    </rPh>
    <rPh sb="45" eb="47">
      <t>ジッシ</t>
    </rPh>
    <phoneticPr fontId="2"/>
  </si>
  <si>
    <r>
      <t>女性のキャリアアップに向けた取組を実施している（下記いずれかの取組が必要）</t>
    </r>
    <r>
      <rPr>
        <b/>
        <sz val="8"/>
        <rFont val="Meiryo UI"/>
        <family val="3"/>
        <charset val="128"/>
      </rPr>
      <t>（過去3年間に実施したもの）</t>
    </r>
    <phoneticPr fontId="1"/>
  </si>
  <si>
    <r>
      <t>女性活躍に向けた職場の意識改革を実施している（下記いずれかの取組が必要）</t>
    </r>
    <r>
      <rPr>
        <b/>
        <sz val="8"/>
        <rFont val="Meiryo UI"/>
        <family val="3"/>
        <charset val="128"/>
      </rPr>
      <t>（過去3年間に実施したもの）</t>
    </r>
    <rPh sb="0" eb="2">
      <t>ジョセイ</t>
    </rPh>
    <rPh sb="2" eb="4">
      <t>カツヤク</t>
    </rPh>
    <rPh sb="5" eb="6">
      <t>ム</t>
    </rPh>
    <rPh sb="8" eb="10">
      <t>ショクバ</t>
    </rPh>
    <rPh sb="11" eb="13">
      <t>イシキ</t>
    </rPh>
    <rPh sb="13" eb="15">
      <t>カイカク</t>
    </rPh>
    <rPh sb="16" eb="18">
      <t>ジッシ</t>
    </rPh>
    <phoneticPr fontId="2"/>
  </si>
  <si>
    <t>令和８年度申請</t>
    <rPh sb="0" eb="2">
      <t>レイワ</t>
    </rPh>
    <rPh sb="3" eb="5">
      <t>ネンド</t>
    </rPh>
    <rPh sb="5" eb="7">
      <t>シンセイ</t>
    </rPh>
    <phoneticPr fontId="1"/>
  </si>
  <si>
    <t>R7</t>
    <phoneticPr fontId="2"/>
  </si>
  <si>
    <t>R7(国基準）</t>
    <rPh sb="3" eb="4">
      <t>クニ</t>
    </rPh>
    <rPh sb="4" eb="6">
      <t>キジュン</t>
    </rPh>
    <phoneticPr fontId="1"/>
  </si>
  <si>
    <t>・社内通知（開催の案内等）</t>
    <phoneticPr fontId="2"/>
  </si>
  <si>
    <t>・実施報告書（交流会での発言内容等、具体的な実施内容がわかるもの）</t>
    <phoneticPr fontId="2"/>
  </si>
  <si>
    <t>・実施目的</t>
    <rPh sb="1" eb="3">
      <t>ジッシ</t>
    </rPh>
    <rPh sb="3" eb="5">
      <t>モクテキ</t>
    </rPh>
    <phoneticPr fontId="2"/>
  </si>
  <si>
    <t>・ヒアリングシートまたはヒアリング項目が分かる資料</t>
    <rPh sb="17" eb="19">
      <t>コウモク</t>
    </rPh>
    <phoneticPr fontId="2"/>
  </si>
  <si>
    <t>・制度化した内容</t>
    <rPh sb="1" eb="4">
      <t>セイドカ</t>
    </rPh>
    <rPh sb="6" eb="8">
      <t>ナイヨウ</t>
    </rPh>
    <phoneticPr fontId="2"/>
  </si>
  <si>
    <t>・制度概要がわかる資料（就業規則等）</t>
    <phoneticPr fontId="2"/>
  </si>
  <si>
    <t>管理職（部長・課長級相当職）以上に占める女性割合の過去３年間の平均が、産業別の全国平均値以上である</t>
    <rPh sb="14" eb="16">
      <t>イジョウ</t>
    </rPh>
    <phoneticPr fontId="2"/>
  </si>
  <si>
    <t>正規従業員として採用した女性の採用比率が過去３年間で増加している、または、前年度、正規従業員として採用した女性の採用比率が50%以上である</t>
    <rPh sb="2" eb="5">
      <t>ジュウギョウイン</t>
    </rPh>
    <rPh sb="8" eb="10">
      <t>サイヨウ</t>
    </rPh>
    <rPh sb="43" eb="46">
      <t>ジュウギョウイン</t>
    </rPh>
    <rPh sb="49" eb="51">
      <t>サイヨウ</t>
    </rPh>
    <phoneticPr fontId="2"/>
  </si>
  <si>
    <t>以下の数値が必要
　・令和７～５年度の新卒者、中途採用者の男女別人数</t>
    <rPh sb="20" eb="21">
      <t>ソツ</t>
    </rPh>
    <phoneticPr fontId="2"/>
  </si>
  <si>
    <t>具体的な開示場所と掲載内容の写し</t>
    <rPh sb="0" eb="3">
      <t>グタイテキ</t>
    </rPh>
    <rPh sb="9" eb="13">
      <t>ケイサイナイヨウ</t>
    </rPh>
    <rPh sb="14" eb="15">
      <t>ウツ</t>
    </rPh>
    <phoneticPr fontId="1"/>
  </si>
  <si>
    <t>以下の数値が必要
　・令和７年度の女性平均勤続年数</t>
    <phoneticPr fontId="1"/>
  </si>
  <si>
    <t>以下の数値が必要
　・令和７年度　女性年間平均賃金（月額）</t>
    <phoneticPr fontId="1"/>
  </si>
  <si>
    <r>
      <rPr>
        <b/>
        <sz val="10"/>
        <rFont val="Meiryo UI"/>
        <family val="3"/>
        <charset val="128"/>
      </rPr>
      <t>正規従業員として採用した新卒者（新卒者と同じ採用枠で採用した既卒者など、新卒者と同等の処遇を行う者を含む）に対し、職場定着に向けた取組を行っている（下記のいずれかの取組が必要）
※過去３年間に採用実績がなければ、取組があっても、項目は未達成となります</t>
    </r>
    <r>
      <rPr>
        <sz val="10"/>
        <rFont val="Meiryo UI"/>
        <family val="3"/>
        <charset val="128"/>
      </rPr>
      <t xml:space="preserve">
　ア　新卒者のキャリア形成上の課題解決や悩みの解消を援助して個人の成長をサポートするメンター制度
　　　を行っている
　イ　管理職が定期的に（年2回以上目安）面談を実施し、仕事の悩みや人間関係など、新規採用者の状況を
　　　把握し、フォローを行っている
　ウ　新卒者の職場定着と育成を進めるための教育・研修を実施している</t>
    </r>
    <rPh sb="202" eb="204">
      <t>メヤス</t>
    </rPh>
    <phoneticPr fontId="1"/>
  </si>
  <si>
    <t>・制度を定めた社内規定、就業規則等</t>
    <rPh sb="12" eb="16">
      <t>シュウギョウキソク</t>
    </rPh>
    <phoneticPr fontId="1"/>
  </si>
  <si>
    <r>
      <t xml:space="preserve">前年度における男性育休取得率が全国平均値以上である
</t>
    </r>
    <r>
      <rPr>
        <sz val="10"/>
        <rFont val="Meiryo UI"/>
        <family val="3"/>
        <charset val="128"/>
      </rPr>
      <t>令和７年度に対象者がいない場合は令和６年度、令和５年度まで遡ることができる</t>
    </r>
    <rPh sb="26" eb="28">
      <t>レイワ</t>
    </rPh>
    <rPh sb="29" eb="31">
      <t>ネンド</t>
    </rPh>
    <rPh sb="32" eb="35">
      <t>タイショウシャ</t>
    </rPh>
    <rPh sb="39" eb="41">
      <t>バアイ</t>
    </rPh>
    <rPh sb="42" eb="44">
      <t>レイワ</t>
    </rPh>
    <rPh sb="45" eb="47">
      <t>ネンド</t>
    </rPh>
    <rPh sb="48" eb="50">
      <t>レイワ</t>
    </rPh>
    <rPh sb="51" eb="53">
      <t>ネンド</t>
    </rPh>
    <rPh sb="55" eb="56">
      <t>サカノボ</t>
    </rPh>
    <phoneticPr fontId="1"/>
  </si>
  <si>
    <t>ひとり親世帯に対する経費の援助</t>
    <phoneticPr fontId="1"/>
  </si>
  <si>
    <t>「ひょうご産業SDGs推進宣言」で目指すゴールに　「ジェンダー平等の実現」 を選択</t>
    <phoneticPr fontId="1"/>
  </si>
  <si>
    <t>ウ、エ、オ　・制度を定めた社内規定</t>
    <phoneticPr fontId="2"/>
  </si>
  <si>
    <t>・SDGs達成に向けた宣言内容（様式第２号）の写し</t>
    <phoneticPr fontId="1"/>
  </si>
  <si>
    <t>・認証申請に提出したチェックシート（様式第２号）の写し</t>
    <phoneticPr fontId="1"/>
  </si>
  <si>
    <t>R７</t>
    <phoneticPr fontId="2"/>
  </si>
  <si>
    <t>R６</t>
    <phoneticPr fontId="2"/>
  </si>
  <si>
    <t>R５</t>
    <phoneticPr fontId="2"/>
  </si>
  <si>
    <t>円</t>
    <rPh sb="0" eb="1">
      <t>エン</t>
    </rPh>
    <phoneticPr fontId="2"/>
  </si>
  <si>
    <t>ポイント</t>
    <phoneticPr fontId="2"/>
  </si>
  <si>
    <t>女性活躍推進に関する取組み方針（例：休暇制度の改善、女性管理職の登用促進など）を、全事業所・店舗の従業員に、事業者として具体的にどのように明示しているかを確認します。
　・従業員がいつでも見られる状態での掲示や投稿であるかどうか
　・SNSへの投稿の場合は、ストーリーズ等一時的な表示や、雇用主個人のアカウントでの投稿は対象外</t>
    <phoneticPr fontId="1"/>
  </si>
  <si>
    <t>いつ掲示したかわかるようにしてください
　（掲載日がわかるようにスクリーンショットするなど）</t>
    <phoneticPr fontId="1"/>
  </si>
  <si>
    <t>掲示した資料及び掲示場所の写真（ズームしすぎると場所がわかりにくいので要注意）</t>
    <phoneticPr fontId="1"/>
  </si>
  <si>
    <t>SNSアカウント名と当該投稿のスクリーンショット、掲載画像など</t>
    <phoneticPr fontId="1"/>
  </si>
  <si>
    <t>ア・イに準じて、いつ・誰に対して実施したのか、その結果どんな課題が判明し、どう対応したのかを明確に記載してください。</t>
    <phoneticPr fontId="1"/>
  </si>
  <si>
    <t>制度を実施＝実際に面談を行った実績（実施日や内容）</t>
    <phoneticPr fontId="2"/>
  </si>
  <si>
    <t>エ</t>
  </si>
  <si>
    <t>仕事と育児を両立し、かつ管理職である（または目指している）従業員であること</t>
    <phoneticPr fontId="2"/>
  </si>
  <si>
    <t>リーダーシップ養成・キャリア形成を内容とする研修であること
　（宅建やフォークリフト免許など、業務上必要不可欠な資格取得、単に自己分析にとどまる研修は対象外）</t>
    <phoneticPr fontId="2"/>
  </si>
  <si>
    <t>開催目的に女性従業員のキャリアアップ促進が含まれていること（単なる懇親会は対象外）</t>
    <phoneticPr fontId="2"/>
  </si>
  <si>
    <t>研修日時、対象者の部署や役職の例示（例：人事部の課長級以上等）、受講者数（男女の偏りがないか）、内容（例：アンコンシャスバイアスや女性活躍推進につながるテーマが含まれているか）</t>
    <phoneticPr fontId="2"/>
  </si>
  <si>
    <t>情報発信した媒体（社内通知等）、発信時期及び方法・対象者</t>
    <phoneticPr fontId="2"/>
  </si>
  <si>
    <t>現在の業務目標や進捗確認・人事異動希望・人事評価のみ、特定の従業員に限定したヒアリングは対象外です（育休中職員など）</t>
    <rPh sb="0" eb="2">
      <t>ゲンザイ</t>
    </rPh>
    <rPh sb="3" eb="5">
      <t>ギョウム</t>
    </rPh>
    <rPh sb="5" eb="7">
      <t>モクヒョウ</t>
    </rPh>
    <rPh sb="8" eb="10">
      <t>シンチョク</t>
    </rPh>
    <rPh sb="10" eb="12">
      <t>カクニン</t>
    </rPh>
    <rPh sb="13" eb="15">
      <t>ジンジ</t>
    </rPh>
    <rPh sb="15" eb="17">
      <t>イドウ</t>
    </rPh>
    <rPh sb="17" eb="19">
      <t>キボウ</t>
    </rPh>
    <rPh sb="20" eb="22">
      <t>ジンジ</t>
    </rPh>
    <rPh sb="22" eb="24">
      <t>ヒョウカ</t>
    </rPh>
    <rPh sb="27" eb="29">
      <t>トクテイ</t>
    </rPh>
    <rPh sb="30" eb="33">
      <t>ジュウギョウイン</t>
    </rPh>
    <rPh sb="34" eb="36">
      <t>ゲンテイ</t>
    </rPh>
    <rPh sb="44" eb="47">
      <t>タイショウガイ</t>
    </rPh>
    <rPh sb="50" eb="52">
      <t>イクキュウ</t>
    </rPh>
    <rPh sb="52" eb="53">
      <t>チュウ</t>
    </rPh>
    <rPh sb="53" eb="55">
      <t>ショクイン</t>
    </rPh>
    <phoneticPr fontId="2"/>
  </si>
  <si>
    <t>制度が、既存の法令よりも手厚いことがわかるよう、該当箇所をマーカー部で示してください</t>
    <phoneticPr fontId="1"/>
  </si>
  <si>
    <t>達成できた項目は水色のセルで「〇」を選択してください。</t>
    <rPh sb="0" eb="2">
      <t>タッセイ</t>
    </rPh>
    <rPh sb="5" eb="7">
      <t>コウモク</t>
    </rPh>
    <rPh sb="8" eb="10">
      <t>ミズイロ</t>
    </rPh>
    <rPh sb="18" eb="20">
      <t>センタク</t>
    </rPh>
    <phoneticPr fontId="1"/>
  </si>
  <si>
    <t>e-KOBEシステムでの申請に必要な数値や提出書類を記載しています。
このシートで各項目を達成しているかを事前にチェックしてから、システム入力いただくとスムーズです。</t>
    <rPh sb="12" eb="14">
      <t>シンセイ</t>
    </rPh>
    <rPh sb="15" eb="17">
      <t>ヒツヨウ</t>
    </rPh>
    <rPh sb="18" eb="20">
      <t>スウチ</t>
    </rPh>
    <rPh sb="21" eb="23">
      <t>テイシュツ</t>
    </rPh>
    <rPh sb="23" eb="25">
      <t>ショルイ</t>
    </rPh>
    <rPh sb="26" eb="28">
      <t>キサイ</t>
    </rPh>
    <rPh sb="41" eb="44">
      <t>カクコウモク</t>
    </rPh>
    <rPh sb="45" eb="47">
      <t>タッセイ</t>
    </rPh>
    <rPh sb="53" eb="55">
      <t>ジゼン</t>
    </rPh>
    <rPh sb="69" eb="71">
      <t>ニュウリョク</t>
    </rPh>
    <phoneticPr fontId="1"/>
  </si>
  <si>
    <t>女性活躍に向けた取組方針を従業員に明示している（下記いずれかの取組が必要）</t>
    <phoneticPr fontId="2"/>
  </si>
  <si>
    <t>男女別トイレ・更衣室を設置</t>
    <phoneticPr fontId="2"/>
  </si>
  <si>
    <t>・男女別トイレ及び更衣室の写真や図面</t>
    <rPh sb="7" eb="8">
      <t>オヨ</t>
    </rPh>
    <phoneticPr fontId="2"/>
  </si>
  <si>
    <t>SNSの掲載画像</t>
    <phoneticPr fontId="2"/>
  </si>
  <si>
    <t>・受講者名簿及び研修報告書</t>
    <rPh sb="6" eb="7">
      <t>オヨ</t>
    </rPh>
    <phoneticPr fontId="2"/>
  </si>
  <si>
    <t>・研修当日資料（研修内容が確認できる書類）</t>
    <phoneticPr fontId="2"/>
  </si>
  <si>
    <r>
      <t>女性活躍に向け職場の状況を把握し、課題分析及び課題解決への対応を実施している</t>
    </r>
    <r>
      <rPr>
        <b/>
        <sz val="8"/>
        <rFont val="Meiryo UI"/>
        <family val="3"/>
        <charset val="128"/>
      </rPr>
      <t>（過去3年間に実施）</t>
    </r>
    <rPh sb="23" eb="25">
      <t>カダイ</t>
    </rPh>
    <rPh sb="25" eb="27">
      <t>カイケツ</t>
    </rPh>
    <rPh sb="29" eb="31">
      <t>タイオウ</t>
    </rPh>
    <rPh sb="33" eb="34">
      <t>レイ</t>
    </rPh>
    <rPh sb="35" eb="37">
      <t>イッパン</t>
    </rPh>
    <rPh sb="39" eb="41">
      <t>カコ</t>
    </rPh>
    <rPh sb="42" eb="43">
      <t>ネン</t>
    </rPh>
    <rPh sb="43" eb="44">
      <t>カン</t>
    </rPh>
    <rPh sb="45" eb="47">
      <t>ジッシ</t>
    </rPh>
    <phoneticPr fontId="2"/>
  </si>
  <si>
    <t>＜従業員50人以上の企業等＞
　制度化されて、従業員に周知していること、及び制度の利用実績があること
※特別の事情等がない異動や通常の人事異動による配置転換は含みません</t>
    <rPh sb="36" eb="37">
      <t>オヨ</t>
    </rPh>
    <phoneticPr fontId="1"/>
  </si>
  <si>
    <t>＜従業員50人未満の企業等＞
通例では配置転換等を行っていない場合に、本人の特殊事情に応じて配置転換等を行った事例は達成扱い</t>
    <rPh sb="60" eb="61">
      <t>アツカ</t>
    </rPh>
    <phoneticPr fontId="1"/>
  </si>
  <si>
    <t>以下の数値が必要
　・(a)令和７年度　男性年間平均賃金（月額）
　・(b)令和７年度　女性年間平均賃金（月額）
　　計算式：回答=(b)÷(a)</t>
    <rPh sb="63" eb="65">
      <t>カイトウ</t>
    </rPh>
    <phoneticPr fontId="1"/>
  </si>
  <si>
    <t>以下の数値が必要
　・(a)令和７年度　男性平均勤続年数
　・(b)令和７年度　女性平均勤続年数
　　計算式：回答=(b)÷(a)</t>
    <rPh sb="55" eb="57">
      <t>カイトウ</t>
    </rPh>
    <phoneticPr fontId="1"/>
  </si>
  <si>
    <t>実施期間、回答者数、集計及び分析した結果と判明した課題、対応の進捗状況（例：社内規定の改正をいつ行ったか、など）を要記載 ※単にアンケートの集計結果のみでは、上記状況が判断できないため不可</t>
    <phoneticPr fontId="1"/>
  </si>
  <si>
    <t>実施日、対象者（募集対象に偏りがないか）、参加者数（男女の偏りがないか）、明らかになった課題（例：有休をとりにくい雰囲気があり、ワークライフバランスが維持できない）、解決に向けてどのような対応を行ったか（解決に至らなくても、社内協議状況等を明示）</t>
    <phoneticPr fontId="1"/>
  </si>
  <si>
    <t>非正規従業員から正規従業員になった場合は、非正規からの勤務期間を通算してください。</t>
    <phoneticPr fontId="1"/>
  </si>
  <si>
    <t>１．平均賃金の計算方法
　（１）　男女別で、全従業員の年間総賃金を算出
　（２）　（１）をそれぞれ男女ごとの総従業員数で割る
　（３）　（２）を12か月で割り、月額を算出
２．注意事項
　（１）について
　　・賞与等の特別給与及び超過労働給与（時間外給与・深夜手当等）を含める
　　・役員報酬は含めない
　　・育児・介護短時間勤務取得者の給与を減額している場合　→　減額後の金額を採用
　（１）・（２）について
　　・育児・介護短時間勤務取得者以外で、次の①または②の従業員　→　計算から除外
　　　　①１日の所定労働時間が一般の労働者よりも短い
　　　　②１日の所定労働時間は一般の労働者と同じだが、
　　　　　　１週の所定労働日数が一般の労働者よりも少ない従業員
　　・年度途中の採用、退職　
　　　→　在籍期間の給与の月額平均×12か月＝年間賃金の見込額を算出し、（１）に含める
　　　　　（２）の総従業員数にも含める</t>
    <phoneticPr fontId="1"/>
  </si>
  <si>
    <t>以下は対象外です。
・雇用契約で、試用期間中はパート従業員、試用期間後は正規従業員として雇用されることを定めている
・時給制から月給制へ変更した</t>
    <phoneticPr fontId="1"/>
  </si>
  <si>
    <t>新卒者の職場定着と育成を進めるための教育・研修を実施している</t>
  </si>
  <si>
    <t>正規従業員として採用した新卒者（新卒者と同じ採用枠で採用した既卒者など、新卒者と同等の処遇を行う者を含む）に対し、職場定着に向けた取組を行っている（下記のいずれかの取組が必要）
※過去３年間に採用実績がなければ、取組があっても、項目は未達成となります</t>
    <phoneticPr fontId="1"/>
  </si>
  <si>
    <t>単発的な講座や研修は対象外です。</t>
    <phoneticPr fontId="1"/>
  </si>
  <si>
    <t>多様な働き方の支援</t>
    <rPh sb="0" eb="2">
      <t>タヨウ</t>
    </rPh>
    <rPh sb="3" eb="4">
      <t>ハタラ</t>
    </rPh>
    <rPh sb="5" eb="6">
      <t>カタ</t>
    </rPh>
    <rPh sb="7" eb="9">
      <t>シエン</t>
    </rPh>
    <phoneticPr fontId="1"/>
  </si>
  <si>
    <t>ア
・
ウ</t>
    <phoneticPr fontId="1"/>
  </si>
  <si>
    <t>恒常的に不特定多数が確認できる開示方法であること。
　※以下は対象外です。　
　　・SNSのストーリーズ等一時的な表示
　　・雇用主個人及び各店舗のアカウントでの投稿（あくまで会社としての取組として発信すること）
　　・店舗スタッフの写真付き紹介ページをもって男女比率を示す</t>
    <phoneticPr fontId="1"/>
  </si>
  <si>
    <t>ア</t>
    <phoneticPr fontId="1"/>
  </si>
  <si>
    <t>フレックスタイム、時差出勤を利用した従業員がいる</t>
    <phoneticPr fontId="1"/>
  </si>
  <si>
    <t>テレワーク・在宅勤務を利用した従業員がいる</t>
    <phoneticPr fontId="1"/>
  </si>
  <si>
    <t>過去３年間で、テレワークや在宅勤務、フレックスタイムなど、場所や時間に捉われない働き方を実現した従業員がいる（下記のいずれかの取組が必要）</t>
    <phoneticPr fontId="1"/>
  </si>
  <si>
    <t>単なるシフト制勤務</t>
  </si>
  <si>
    <t>イ</t>
    <phoneticPr fontId="1"/>
  </si>
  <si>
    <t>会社が指示した場合（感染症による自宅待機等）</t>
    <phoneticPr fontId="1"/>
  </si>
  <si>
    <t>以下の場合は対象外です。</t>
    <phoneticPr fontId="1"/>
  </si>
  <si>
    <t>利用実績がない場合は対象外です</t>
    <phoneticPr fontId="1"/>
  </si>
  <si>
    <t>男女片方のみの写真や図面では正しく状況が確認できないおそれがあるため不可</t>
    <rPh sb="0" eb="2">
      <t>ダンジョ</t>
    </rPh>
    <rPh sb="2" eb="4">
      <t>カタホウ</t>
    </rPh>
    <rPh sb="7" eb="9">
      <t>シャシン</t>
    </rPh>
    <rPh sb="10" eb="12">
      <t>ズメン</t>
    </rPh>
    <rPh sb="14" eb="15">
      <t>タダ</t>
    </rPh>
    <rPh sb="17" eb="19">
      <t>ジョウキョウ</t>
    </rPh>
    <rPh sb="20" eb="22">
      <t>カクニン</t>
    </rPh>
    <rPh sb="34" eb="36">
      <t>フカ</t>
    </rPh>
    <phoneticPr fontId="1"/>
  </si>
  <si>
    <t>宣言を申請しただけでなく、申請日時点で既にHPに掲載されていることが必要です。</t>
    <phoneticPr fontId="1"/>
  </si>
  <si>
    <t>キ</t>
    <phoneticPr fontId="1"/>
  </si>
  <si>
    <t>Ｒ５～Ｒ７の中で「配偶者が出産した男性従業員」がいた最新年度を基準に入力してください。
（例：Ｒ７は対象者なし、Ｒ５・６は対象者ありの場合はＲ６について入力）</t>
    <rPh sb="45" eb="46">
      <t>レイ</t>
    </rPh>
    <phoneticPr fontId="1"/>
  </si>
  <si>
    <t>特定の層に限定せず、幅広い従業員への意見聴取やアンケート調査等を通じて職場の状況を把握、分析し、対応していることが必要です。
　　・対象を限定した懇談会やアンケートの場合は、限定せざるを得なかった理由を資料に記載すること。</t>
    <phoneticPr fontId="1"/>
  </si>
  <si>
    <t>以下の入力／添付が必要
　・「わたしからアクション宣言」を公表している自社ホームページのURL
　・HPで公表していない場合は宣言書の写真データ</t>
    <rPh sb="0" eb="2">
      <t>イカ</t>
    </rPh>
    <rPh sb="3" eb="5">
      <t>ニュウリョク</t>
    </rPh>
    <rPh sb="6" eb="8">
      <t>テンプ</t>
    </rPh>
    <rPh sb="9" eb="11">
      <t>ヒツヨウ</t>
    </rPh>
    <rPh sb="25" eb="27">
      <t>センゲン</t>
    </rPh>
    <rPh sb="29" eb="31">
      <t>コウヒョウ</t>
    </rPh>
    <rPh sb="35" eb="37">
      <t>ジシャ</t>
    </rPh>
    <rPh sb="53" eb="55">
      <t>コウヒョウ</t>
    </rPh>
    <rPh sb="60" eb="62">
      <t>バアイ</t>
    </rPh>
    <rPh sb="63" eb="65">
      <t>センゲン</t>
    </rPh>
    <rPh sb="65" eb="66">
      <t>ショ</t>
    </rPh>
    <rPh sb="67" eb="69">
      <t>シャシン</t>
    </rPh>
    <phoneticPr fontId="2"/>
  </si>
  <si>
    <t>提出書類で就業規則など分量が多い書類には、該当部分にマーカーを引くなど、ご協力ください。</t>
    <rPh sb="0" eb="4">
      <t>テイシュツショルイ</t>
    </rPh>
    <rPh sb="5" eb="9">
      <t>シュウギョウキソク</t>
    </rPh>
    <rPh sb="11" eb="13">
      <t>ブンリョウ</t>
    </rPh>
    <rPh sb="14" eb="15">
      <t>オオ</t>
    </rPh>
    <rPh sb="16" eb="18">
      <t>ショルイ</t>
    </rPh>
    <rPh sb="21" eb="25">
      <t>ガイトウブブン</t>
    </rPh>
    <rPh sb="31" eb="32">
      <t>ヒ</t>
    </rPh>
    <rPh sb="37" eb="39">
      <t>キョウリョク</t>
    </rPh>
    <phoneticPr fontId="1"/>
  </si>
  <si>
    <t>ひょうご・こうべ女性活躍推進企業（ミモザ企業・フレッシュミモザ企業）認定申請事前チェックシート</t>
    <rPh sb="8" eb="10">
      <t>ジョセイ</t>
    </rPh>
    <rPh sb="10" eb="12">
      <t>カツヤク</t>
    </rPh>
    <rPh sb="12" eb="14">
      <t>スイシン</t>
    </rPh>
    <rPh sb="14" eb="16">
      <t>キギョウ</t>
    </rPh>
    <rPh sb="20" eb="22">
      <t>キギョウ</t>
    </rPh>
    <rPh sb="31" eb="33">
      <t>キギョウ</t>
    </rPh>
    <rPh sb="34" eb="36">
      <t>ニンテイ</t>
    </rPh>
    <rPh sb="36" eb="38">
      <t>シンセイ</t>
    </rPh>
    <rPh sb="38" eb="40">
      <t>ジゼン</t>
    </rPh>
    <phoneticPr fontId="1"/>
  </si>
  <si>
    <t>選択したア～オの取組に応じて、以下の入力／添付が必要</t>
    <rPh sb="0" eb="2">
      <t>センタク</t>
    </rPh>
    <rPh sb="8" eb="10">
      <t>トリクミ</t>
    </rPh>
    <rPh sb="11" eb="12">
      <t>オウ</t>
    </rPh>
    <rPh sb="15" eb="17">
      <t>イカ</t>
    </rPh>
    <rPh sb="18" eb="20">
      <t>ニュウリョク</t>
    </rPh>
    <rPh sb="21" eb="23">
      <t>テンプ</t>
    </rPh>
    <rPh sb="24" eb="26">
      <t>ヒツヨウ</t>
    </rPh>
    <phoneticPr fontId="1"/>
  </si>
  <si>
    <t>以下の添付が必要（全て）</t>
    <rPh sb="9" eb="10">
      <t>スベ</t>
    </rPh>
    <phoneticPr fontId="2"/>
  </si>
  <si>
    <t>ア～エの取組に応じて、以下の添付が必要</t>
    <rPh sb="11" eb="13">
      <t>イカ</t>
    </rPh>
    <rPh sb="14" eb="16">
      <t>テンプ</t>
    </rPh>
    <rPh sb="17" eb="19">
      <t>ヒツヨウ</t>
    </rPh>
    <phoneticPr fontId="1"/>
  </si>
  <si>
    <t>ア・イの取組に応じて、以下の添付が必要</t>
    <phoneticPr fontId="2"/>
  </si>
  <si>
    <t>ア・イの取組に応じて、以下の入力／添付が必要</t>
    <rPh sb="14" eb="16">
      <t>ニュウリョク</t>
    </rPh>
    <phoneticPr fontId="2"/>
  </si>
  <si>
    <r>
      <t xml:space="preserve">以下の数値が必要
　・令和５～７年度の管理職（役員を含む部長・課長級相当職）以上の男女別人数
</t>
    </r>
    <r>
      <rPr>
        <sz val="10"/>
        <color rgb="FFFF0000"/>
        <rFont val="Meiryo UI"/>
        <family val="3"/>
        <charset val="128"/>
      </rPr>
      <t xml:space="preserve">※「計算シート」に数値を入力することで、平均値が計算できます
</t>
    </r>
    <r>
      <rPr>
        <sz val="10"/>
        <color theme="4" tint="-0.249977111117893"/>
        <rFont val="Meiryo UI"/>
        <family val="3"/>
        <charset val="128"/>
      </rPr>
      <t xml:space="preserve">＜管理職が０人の年度を含む場合＞
</t>
    </r>
    <r>
      <rPr>
        <sz val="10"/>
        <color rgb="FFFF0000"/>
        <rFont val="Meiryo UI"/>
        <family val="3"/>
        <charset val="128"/>
      </rPr>
      <t>必ず市担当課に連絡してください。システムの仕様上、正しい数値が入力できない場合があります（当Excelの「計算シート」で算出した数値が正しい）。</t>
    </r>
    <rPh sb="0" eb="2">
      <t>イカ</t>
    </rPh>
    <rPh sb="3" eb="5">
      <t>スウチ</t>
    </rPh>
    <rPh sb="6" eb="8">
      <t>ヒツヨウ</t>
    </rPh>
    <rPh sb="11" eb="13">
      <t>レイワ</t>
    </rPh>
    <rPh sb="16" eb="18">
      <t>ネンド</t>
    </rPh>
    <rPh sb="19" eb="22">
      <t>カンリショク</t>
    </rPh>
    <rPh sb="23" eb="25">
      <t>ヤクイン</t>
    </rPh>
    <rPh sb="26" eb="27">
      <t>フク</t>
    </rPh>
    <rPh sb="28" eb="30">
      <t>ブチョウ</t>
    </rPh>
    <rPh sb="31" eb="34">
      <t>カチョウキュウ</t>
    </rPh>
    <rPh sb="34" eb="37">
      <t>ソウトウショク</t>
    </rPh>
    <rPh sb="38" eb="40">
      <t>イジョウ</t>
    </rPh>
    <rPh sb="41" eb="44">
      <t>ダンジョベツ</t>
    </rPh>
    <rPh sb="44" eb="46">
      <t>ニンズウ</t>
    </rPh>
    <rPh sb="49" eb="51">
      <t>ケイサン</t>
    </rPh>
    <rPh sb="56" eb="58">
      <t>スウチ</t>
    </rPh>
    <rPh sb="59" eb="61">
      <t>ニュウリョク</t>
    </rPh>
    <rPh sb="67" eb="69">
      <t>ヘイキン</t>
    </rPh>
    <rPh sb="69" eb="70">
      <t>チ</t>
    </rPh>
    <rPh sb="71" eb="73">
      <t>ケイサン</t>
    </rPh>
    <rPh sb="79" eb="82">
      <t>カンリショク</t>
    </rPh>
    <rPh sb="95" eb="96">
      <t>カナラ</t>
    </rPh>
    <rPh sb="97" eb="98">
      <t>シ</t>
    </rPh>
    <rPh sb="98" eb="101">
      <t>タントウカ</t>
    </rPh>
    <rPh sb="116" eb="119">
      <t>シヨウジョウ</t>
    </rPh>
    <rPh sb="120" eb="121">
      <t>タダ</t>
    </rPh>
    <rPh sb="123" eb="125">
      <t>スウチ</t>
    </rPh>
    <rPh sb="126" eb="128">
      <t>ニュウリョク</t>
    </rPh>
    <rPh sb="132" eb="134">
      <t>バアイ</t>
    </rPh>
    <rPh sb="140" eb="141">
      <t>トウ</t>
    </rPh>
    <rPh sb="148" eb="150">
      <t>ケイサン</t>
    </rPh>
    <rPh sb="155" eb="157">
      <t>サンシュツ</t>
    </rPh>
    <rPh sb="159" eb="161">
      <t>スウチ</t>
    </rPh>
    <rPh sb="162" eb="163">
      <t>タダ</t>
    </rPh>
    <phoneticPr fontId="1"/>
  </si>
  <si>
    <r>
      <t xml:space="preserve">以下の数値が必要
　・令和５～７年度の係長相当職の男女別人数
</t>
    </r>
    <r>
      <rPr>
        <sz val="10"/>
        <color rgb="FFFF0000"/>
        <rFont val="Meiryo UI"/>
        <family val="3"/>
        <charset val="128"/>
      </rPr>
      <t xml:space="preserve">※「計算シート」に数値を入力することで、平均値が計算できます
</t>
    </r>
    <r>
      <rPr>
        <sz val="10"/>
        <color theme="4" tint="-0.249977111117893"/>
        <rFont val="Meiryo UI"/>
        <family val="3"/>
        <charset val="128"/>
      </rPr>
      <t xml:space="preserve">＜係長相当職が０人の年度を含む場合＞
</t>
    </r>
    <r>
      <rPr>
        <sz val="10"/>
        <color rgb="FFFF0000"/>
        <rFont val="Meiryo UI"/>
        <family val="3"/>
        <charset val="128"/>
      </rPr>
      <t>必ず市担当課に連絡してください。システムの仕様上、正しい数値が入力できない場合があります（当Excelの「計算シート」で算出した数値が正しい）。</t>
    </r>
    <rPh sb="63" eb="65">
      <t>カカリチョウ</t>
    </rPh>
    <rPh sb="65" eb="67">
      <t>ソウトウ</t>
    </rPh>
    <phoneticPr fontId="2"/>
  </si>
  <si>
    <t>以下の数値が必要
　・令和５～７年度の新卒者、中途採用者の男女別人数</t>
    <rPh sb="20" eb="21">
      <t>ソツ</t>
    </rPh>
    <phoneticPr fontId="2"/>
  </si>
  <si>
    <t>ア～ウの取組に応じて、以下の入力／添付が必要</t>
    <rPh sb="11" eb="13">
      <t>イカ</t>
    </rPh>
    <rPh sb="14" eb="16">
      <t>ニュウリョク</t>
    </rPh>
    <rPh sb="17" eb="19">
      <t>テンプ</t>
    </rPh>
    <rPh sb="20" eb="22">
      <t>ヒツヨウ</t>
    </rPh>
    <phoneticPr fontId="1"/>
  </si>
  <si>
    <t>以下の入力が必要
　・令和５～７年度の該当者数
　・制度名及び制度概要（内容）</t>
    <rPh sb="0" eb="2">
      <t>イカ</t>
    </rPh>
    <rPh sb="3" eb="5">
      <t>ニュウリョク</t>
    </rPh>
    <rPh sb="6" eb="8">
      <t>ヒツヨウ</t>
    </rPh>
    <rPh sb="11" eb="13">
      <t>レイワ</t>
    </rPh>
    <rPh sb="16" eb="18">
      <t>ネンド</t>
    </rPh>
    <rPh sb="19" eb="22">
      <t>ガイトウシャ</t>
    </rPh>
    <rPh sb="22" eb="23">
      <t>スウ</t>
    </rPh>
    <rPh sb="26" eb="29">
      <t>セイドメイ</t>
    </rPh>
    <rPh sb="29" eb="30">
      <t>オヨ</t>
    </rPh>
    <rPh sb="31" eb="35">
      <t>セイドガイヨウ</t>
    </rPh>
    <rPh sb="36" eb="38">
      <t>ナイヨウ</t>
    </rPh>
    <phoneticPr fontId="1"/>
  </si>
  <si>
    <t>ア～ウの取組に応じて、以下の入力／添付が必要
・令和５～７年度の正社員採用人数
　ア　・社内制度の概要がわかる資料
　　　・面談内容がわかる資料
　イ　・面談内容がわかる資料　面談シートなど
　ウ　・人材定着の方針及びフォロー内容がわかる資料
　　　・研修の計画及び内容（研修内容、期間、研修対象者）がわ
　　　　かる資料</t>
    <rPh sb="14" eb="16">
      <t>ニュウリョク</t>
    </rPh>
    <rPh sb="24" eb="26">
      <t>レイワ</t>
    </rPh>
    <rPh sb="29" eb="31">
      <t>ネンド</t>
    </rPh>
    <rPh sb="32" eb="35">
      <t>セイシャイン</t>
    </rPh>
    <rPh sb="35" eb="39">
      <t>サイヨウニンズウ</t>
    </rPh>
    <rPh sb="44" eb="46">
      <t>シャナイ</t>
    </rPh>
    <rPh sb="46" eb="48">
      <t>セイド</t>
    </rPh>
    <rPh sb="49" eb="51">
      <t>ガイヨウ</t>
    </rPh>
    <rPh sb="55" eb="57">
      <t>シリョウ</t>
    </rPh>
    <rPh sb="62" eb="64">
      <t>メンダン</t>
    </rPh>
    <rPh sb="64" eb="66">
      <t>ナイヨウ</t>
    </rPh>
    <rPh sb="70" eb="72">
      <t>シリョウ</t>
    </rPh>
    <rPh sb="77" eb="79">
      <t>メンダン</t>
    </rPh>
    <rPh sb="79" eb="81">
      <t>ナイヨウ</t>
    </rPh>
    <rPh sb="85" eb="87">
      <t>シリョウ</t>
    </rPh>
    <rPh sb="88" eb="90">
      <t>メンダン</t>
    </rPh>
    <rPh sb="119" eb="121">
      <t>シリョウ</t>
    </rPh>
    <phoneticPr fontId="1"/>
  </si>
  <si>
    <t>＜従業員50人以上の企業等＞
　・令和５～７年度の制度利用者数
　・制度を定めた就業規則の写し、通知文等</t>
    <rPh sb="40" eb="44">
      <t>シュウギョウキソク</t>
    </rPh>
    <rPh sb="45" eb="46">
      <t>ウツ</t>
    </rPh>
    <rPh sb="50" eb="51">
      <t>ブン</t>
    </rPh>
    <phoneticPr fontId="1"/>
  </si>
  <si>
    <t>＜従業員50人未満の企業等＞
　・令和５～７年度の制度利用者数
　・具体的な相談内容がわかるもの、辞令等</t>
    <rPh sb="38" eb="40">
      <t>ソウダン</t>
    </rPh>
    <rPh sb="49" eb="52">
      <t>ジレイトウ</t>
    </rPh>
    <phoneticPr fontId="1"/>
  </si>
  <si>
    <t>以下の入力／添付が必要
　・令和５～７年度の制度利用者数
　・制度を定めた社内規定、就業規則等</t>
    <rPh sb="0" eb="2">
      <t>イカ</t>
    </rPh>
    <rPh sb="3" eb="5">
      <t>ニュウリョク</t>
    </rPh>
    <rPh sb="6" eb="8">
      <t>テンプ</t>
    </rPh>
    <rPh sb="9" eb="11">
      <t>ヒツヨウ</t>
    </rPh>
    <rPh sb="14" eb="16">
      <t>レイワ</t>
    </rPh>
    <rPh sb="19" eb="20">
      <t>ネン</t>
    </rPh>
    <rPh sb="20" eb="21">
      <t>ド</t>
    </rPh>
    <rPh sb="22" eb="27">
      <t>セイドリヨウシャ</t>
    </rPh>
    <rPh sb="27" eb="28">
      <t>スウ</t>
    </rPh>
    <rPh sb="31" eb="33">
      <t>セイド</t>
    </rPh>
    <rPh sb="34" eb="35">
      <t>サダ</t>
    </rPh>
    <rPh sb="37" eb="41">
      <t>シャナイキテイ</t>
    </rPh>
    <rPh sb="42" eb="46">
      <t>シュウギョウキソク</t>
    </rPh>
    <rPh sb="46" eb="47">
      <t>トウ</t>
    </rPh>
    <phoneticPr fontId="1"/>
  </si>
  <si>
    <t>以下の数値が必要
・(a) 令和７年度の正規従業員（対象労働者）の法定時間外労働＋法定休日労働の総時間数の合計
・(b) 正規従業員数（対象労働者数）
計算式：回答＝(a)÷(b)÷12</t>
    <rPh sb="0" eb="2">
      <t>イカ</t>
    </rPh>
    <rPh sb="3" eb="5">
      <t>スウチ</t>
    </rPh>
    <rPh sb="6" eb="8">
      <t>ヒツヨウ</t>
    </rPh>
    <rPh sb="14" eb="16">
      <t>レイワ</t>
    </rPh>
    <rPh sb="17" eb="19">
      <t>ネンド</t>
    </rPh>
    <rPh sb="20" eb="25">
      <t>セイキジュウギョウイン</t>
    </rPh>
    <rPh sb="26" eb="31">
      <t>タイショウロウドウシャ</t>
    </rPh>
    <rPh sb="33" eb="35">
      <t>ホウテイ</t>
    </rPh>
    <rPh sb="35" eb="38">
      <t>ジカンガイ</t>
    </rPh>
    <rPh sb="38" eb="40">
      <t>ロウドウ</t>
    </rPh>
    <rPh sb="41" eb="42">
      <t>ホウ</t>
    </rPh>
    <rPh sb="42" eb="45">
      <t>テイキュウビ</t>
    </rPh>
    <rPh sb="45" eb="47">
      <t>ロウドウ</t>
    </rPh>
    <rPh sb="48" eb="51">
      <t>ソウジカン</t>
    </rPh>
    <rPh sb="51" eb="52">
      <t>スウ</t>
    </rPh>
    <rPh sb="53" eb="55">
      <t>ゴウケイ</t>
    </rPh>
    <rPh sb="61" eb="67">
      <t>セイキジュウギョウインスウ</t>
    </rPh>
    <rPh sb="68" eb="74">
      <t>タイショウロウドウシャスウ</t>
    </rPh>
    <rPh sb="76" eb="79">
      <t>ケイサンシキ</t>
    </rPh>
    <rPh sb="80" eb="82">
      <t>カイトウ</t>
    </rPh>
    <phoneticPr fontId="1"/>
  </si>
  <si>
    <t>・令和５～７年度の該当者数</t>
    <phoneticPr fontId="2"/>
  </si>
  <si>
    <r>
      <t>前年度における男性育休取得率が全国平均値以上である
※</t>
    </r>
    <r>
      <rPr>
        <sz val="10"/>
        <rFont val="Meiryo UI"/>
        <family val="3"/>
        <charset val="128"/>
      </rPr>
      <t>令和７年度に対象者がいない場合は、令和５～６年度のうち対象者がいる最新の年度を回答</t>
    </r>
    <rPh sb="27" eb="29">
      <t>レイワ</t>
    </rPh>
    <rPh sb="30" eb="32">
      <t>ネンド</t>
    </rPh>
    <rPh sb="33" eb="36">
      <t>タイショウシャ</t>
    </rPh>
    <rPh sb="40" eb="42">
      <t>バアイ</t>
    </rPh>
    <rPh sb="44" eb="46">
      <t>レイワ</t>
    </rPh>
    <rPh sb="49" eb="51">
      <t>ネンド</t>
    </rPh>
    <rPh sb="54" eb="57">
      <t>タイショウシャ</t>
    </rPh>
    <rPh sb="60" eb="62">
      <t>サイシン</t>
    </rPh>
    <rPh sb="63" eb="65">
      <t>ネンド</t>
    </rPh>
    <rPh sb="66" eb="68">
      <t>カイトウ</t>
    </rPh>
    <phoneticPr fontId="1"/>
  </si>
  <si>
    <t>以下の数値が必要
　・(a)令和７年度に育休を取得した男性従業員数
　・(b)令和７年度に配偶者が出産した男性従業員数
　計算式：回答=(a)/(b)</t>
    <rPh sb="0" eb="2">
      <t>イカ</t>
    </rPh>
    <rPh sb="3" eb="5">
      <t>スウチ</t>
    </rPh>
    <rPh sb="6" eb="8">
      <t>ヒツヨウ</t>
    </rPh>
    <rPh sb="14" eb="16">
      <t>レイワ</t>
    </rPh>
    <rPh sb="17" eb="19">
      <t>ネンド</t>
    </rPh>
    <rPh sb="20" eb="22">
      <t>イクキュウ</t>
    </rPh>
    <rPh sb="23" eb="25">
      <t>シュトク</t>
    </rPh>
    <rPh sb="27" eb="33">
      <t>ダンセイジュウギョウインスウ</t>
    </rPh>
    <rPh sb="39" eb="41">
      <t>レイワ</t>
    </rPh>
    <rPh sb="42" eb="44">
      <t>ネンド</t>
    </rPh>
    <rPh sb="45" eb="48">
      <t>ハイグウシャ</t>
    </rPh>
    <rPh sb="49" eb="51">
      <t>シュッサン</t>
    </rPh>
    <rPh sb="53" eb="59">
      <t>ダンセイジュウギョウインスウ</t>
    </rPh>
    <rPh sb="61" eb="64">
      <t>ケイサンシキ</t>
    </rPh>
    <rPh sb="65" eb="67">
      <t>カイトウ</t>
    </rPh>
    <phoneticPr fontId="1"/>
  </si>
  <si>
    <r>
      <rPr>
        <b/>
        <sz val="10"/>
        <color rgb="FFFF0000"/>
        <rFont val="Meiryo UI"/>
        <family val="3"/>
        <charset val="128"/>
      </rPr>
      <t>　※女性従業員のみの企業の場合</t>
    </r>
    <r>
      <rPr>
        <b/>
        <sz val="10"/>
        <rFont val="Meiryo UI"/>
        <family val="3"/>
        <charset val="128"/>
      </rPr>
      <t xml:space="preserve">
　</t>
    </r>
    <r>
      <rPr>
        <sz val="10"/>
        <rFont val="Meiryo UI"/>
        <family val="3"/>
        <charset val="128"/>
      </rPr>
      <t>　　前年度における女性の年間平均賃金（月額）が、364,225円以上である</t>
    </r>
    <r>
      <rPr>
        <sz val="6"/>
        <rFont val="Meiryo UI"/>
        <family val="3"/>
        <charset val="128"/>
      </rPr>
      <t>※</t>
    </r>
    <r>
      <rPr>
        <sz val="10"/>
        <rFont val="Meiryo UI"/>
        <family val="3"/>
        <charset val="128"/>
      </rPr>
      <t xml:space="preserve">
　　　</t>
    </r>
    <r>
      <rPr>
        <sz val="6"/>
        <rFont val="Meiryo UI"/>
        <family val="3"/>
        <charset val="128"/>
      </rPr>
      <t>※</t>
    </r>
    <r>
      <rPr>
        <sz val="10"/>
        <rFont val="Meiryo UI"/>
        <family val="3"/>
        <charset val="128"/>
      </rPr>
      <t>前年度の全国の女性平均賃金以上であれば、男性との賃金格差が全国平均以上という
　　　　条件を達成したものとみなします</t>
    </r>
    <rPh sb="2" eb="4">
      <t>ジョセイ</t>
    </rPh>
    <rPh sb="4" eb="7">
      <t>ジュウギョウイン</t>
    </rPh>
    <rPh sb="10" eb="12">
      <t>キギョウ</t>
    </rPh>
    <rPh sb="13" eb="15">
      <t>バアイ</t>
    </rPh>
    <rPh sb="19" eb="22">
      <t>ゼンネンド</t>
    </rPh>
    <rPh sb="26" eb="28">
      <t>ジョセイ</t>
    </rPh>
    <rPh sb="29" eb="31">
      <t>ネンカン</t>
    </rPh>
    <rPh sb="31" eb="33">
      <t>ヘイキン</t>
    </rPh>
    <rPh sb="33" eb="35">
      <t>チンギン</t>
    </rPh>
    <rPh sb="36" eb="38">
      <t>ゲツガク</t>
    </rPh>
    <rPh sb="48" eb="49">
      <t>エン</t>
    </rPh>
    <rPh sb="49" eb="51">
      <t>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</si>
</sst>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Red]\(0.0\)"/>
    <numFmt numFmtId="177" formatCode="0.0_ "/>
    <numFmt numFmtId="178" formatCode="0.00_ "/>
    <numFmt numFmtId="179" formatCode="#,##0.0_ ;[Red]\-#,##0.0\ "/>
    <numFmt numFmtId="180" formatCode="0.0%"/>
    <numFmt numFmtId="181" formatCode="#,##0.0_ "/>
    <numFmt numFmtId="182" formatCode="0.0"/>
    <numFmt numFmtId="183" formatCode="#,##0_ ;[Red]\-#,##0\ "/>
  </numFmts>
  <fonts count="42" x14ac:knownFonts="1">
    <font>
      <sz val="11"/>
      <color theme="1"/>
      <name val="游ゴシック"/>
      <family val="2"/>
      <scheme val="minor"/>
    </font>
    <font>
      <sz val="6"/>
      <name val="游ゴシック"/>
      <family val="3"/>
      <charset val="128"/>
      <scheme val="minor"/>
    </font>
    <font>
      <sz val="6"/>
      <name val="ＭＳ 明朝"/>
      <family val="2"/>
      <charset val="128"/>
    </font>
    <font>
      <sz val="18"/>
      <color theme="1"/>
      <name val="Meiryo UI"/>
      <family val="3"/>
      <charset val="128"/>
    </font>
    <font>
      <sz val="12"/>
      <color theme="1"/>
      <name val="Meiryo UI"/>
      <family val="3"/>
      <charset val="128"/>
    </font>
    <font>
      <sz val="12"/>
      <color rgb="FFFF0000"/>
      <name val="Meiryo UI"/>
      <family val="3"/>
      <charset val="128"/>
    </font>
    <font>
      <sz val="10"/>
      <color theme="1"/>
      <name val="Meiryo UI"/>
      <family val="3"/>
      <charset val="128"/>
    </font>
    <font>
      <sz val="10"/>
      <name val="Meiryo UI"/>
      <family val="3"/>
      <charset val="128"/>
    </font>
    <font>
      <b/>
      <sz val="10"/>
      <name val="Meiryo UI"/>
      <family val="3"/>
      <charset val="128"/>
    </font>
    <font>
      <sz val="16"/>
      <name val="Meiryo UI"/>
      <family val="3"/>
      <charset val="128"/>
    </font>
    <font>
      <b/>
      <sz val="10"/>
      <color rgb="FFFF0000"/>
      <name val="Meiryo UI"/>
      <family val="3"/>
      <charset val="128"/>
    </font>
    <font>
      <b/>
      <sz val="12"/>
      <color theme="1"/>
      <name val="Meiryo UI"/>
      <family val="3"/>
      <charset val="128"/>
    </font>
    <font>
      <b/>
      <sz val="16"/>
      <color theme="1"/>
      <name val="Meiryo UI"/>
      <family val="3"/>
      <charset val="128"/>
    </font>
    <font>
      <sz val="14"/>
      <color theme="1"/>
      <name val="Meiryo UI"/>
      <family val="3"/>
      <charset val="128"/>
    </font>
    <font>
      <b/>
      <u/>
      <sz val="12"/>
      <color theme="1"/>
      <name val="Meiryo UI"/>
      <family val="3"/>
      <charset val="128"/>
    </font>
    <font>
      <sz val="12"/>
      <color theme="1"/>
      <name val="ＭＳ 明朝"/>
      <family val="2"/>
      <charset val="128"/>
    </font>
    <font>
      <b/>
      <sz val="9"/>
      <color theme="1"/>
      <name val="Meiryo UI"/>
      <family val="3"/>
      <charset val="128"/>
    </font>
    <font>
      <b/>
      <sz val="14"/>
      <name val="游ゴシック"/>
      <family val="3"/>
      <charset val="128"/>
      <scheme val="minor"/>
    </font>
    <font>
      <sz val="11"/>
      <color theme="1"/>
      <name val="BIZ UDゴシック"/>
      <family val="3"/>
      <charset val="128"/>
    </font>
    <font>
      <sz val="10"/>
      <color theme="1"/>
      <name val="BIZ UDゴシック"/>
      <family val="3"/>
      <charset val="128"/>
    </font>
    <font>
      <sz val="11"/>
      <name val="Meiryo UI"/>
      <family val="3"/>
      <charset val="128"/>
    </font>
    <font>
      <sz val="11"/>
      <name val="游ゴシック"/>
      <family val="2"/>
      <scheme val="minor"/>
    </font>
    <font>
      <sz val="11"/>
      <name val="游ゴシック"/>
      <family val="3"/>
      <charset val="128"/>
      <scheme val="minor"/>
    </font>
    <font>
      <sz val="16"/>
      <color theme="1"/>
      <name val="BIZ UDゴシック"/>
      <family val="3"/>
      <charset val="128"/>
    </font>
    <font>
      <sz val="16"/>
      <color theme="1"/>
      <name val="游ゴシック"/>
      <family val="2"/>
      <scheme val="minor"/>
    </font>
    <font>
      <sz val="16"/>
      <name val="BIZ UDゴシック"/>
      <family val="3"/>
      <charset val="128"/>
    </font>
    <font>
      <sz val="12"/>
      <name val="游ゴシック"/>
      <family val="2"/>
      <scheme val="minor"/>
    </font>
    <font>
      <sz val="12"/>
      <color rgb="FFFF0000"/>
      <name val="ＭＳ 明朝"/>
      <family val="2"/>
      <charset val="128"/>
    </font>
    <font>
      <sz val="10"/>
      <name val="游ゴシック"/>
      <family val="2"/>
      <scheme val="minor"/>
    </font>
    <font>
      <sz val="10"/>
      <name val="游ゴシック"/>
      <family val="3"/>
      <charset val="128"/>
      <scheme val="minor"/>
    </font>
    <font>
      <sz val="10"/>
      <color rgb="FFFF0000"/>
      <name val="Meiryo UI"/>
      <family val="3"/>
      <charset val="128"/>
    </font>
    <font>
      <sz val="9"/>
      <name val="Meiryo UI"/>
      <family val="3"/>
      <charset val="128"/>
    </font>
    <font>
      <sz val="10"/>
      <color theme="4" tint="-0.249977111117893"/>
      <name val="Meiryo UI"/>
      <family val="3"/>
      <charset val="128"/>
    </font>
    <font>
      <b/>
      <sz val="8"/>
      <name val="Meiryo UI"/>
      <family val="3"/>
      <charset val="128"/>
    </font>
    <font>
      <sz val="6"/>
      <name val="Meiryo UI"/>
      <family val="3"/>
      <charset val="128"/>
    </font>
    <font>
      <sz val="11"/>
      <color theme="1"/>
      <name val="游ゴシック"/>
      <family val="2"/>
      <scheme val="minor"/>
    </font>
    <font>
      <sz val="11"/>
      <color theme="1"/>
      <name val="Meiryo UI"/>
      <family val="3"/>
      <charset val="128"/>
    </font>
    <font>
      <b/>
      <sz val="10"/>
      <color theme="1"/>
      <name val="Meiryo UI"/>
      <family val="3"/>
      <charset val="128"/>
    </font>
    <font>
      <b/>
      <sz val="11"/>
      <color theme="1"/>
      <name val="游ゴシック"/>
      <family val="2"/>
      <scheme val="minor"/>
    </font>
    <font>
      <b/>
      <sz val="11"/>
      <name val="Meiryo UI"/>
      <family val="3"/>
      <charset val="128"/>
    </font>
    <font>
      <b/>
      <sz val="18"/>
      <name val="Meiryo UI"/>
      <family val="3"/>
      <charset val="128"/>
    </font>
    <font>
      <sz val="11"/>
      <name val="BIZ UDゴシック"/>
      <family val="3"/>
      <charset val="128"/>
    </font>
  </fonts>
  <fills count="11">
    <fill>
      <patternFill patternType="none"/>
    </fill>
    <fill>
      <patternFill patternType="gray125"/>
    </fill>
    <fill>
      <patternFill patternType="solid">
        <fgColor rgb="FFFFE699"/>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C000"/>
        <bgColor auto="1"/>
      </patternFill>
    </fill>
    <fill>
      <patternFill patternType="solid">
        <fgColor theme="8"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59999389629810485"/>
        <bgColor indexed="64"/>
      </patternFill>
    </fill>
  </fills>
  <borders count="93">
    <border>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left/>
      <right/>
      <top/>
      <bottom style="thin">
        <color indexed="64"/>
      </bottom>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double">
        <color indexed="64"/>
      </top>
      <bottom style="medium">
        <color indexed="64"/>
      </bottom>
      <diagonal/>
    </border>
    <border>
      <left style="medium">
        <color indexed="64"/>
      </left>
      <right/>
      <top style="double">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dotted">
        <color indexed="64"/>
      </top>
      <bottom/>
      <diagonal/>
    </border>
    <border>
      <left style="dotted">
        <color indexed="64"/>
      </left>
      <right style="thin">
        <color indexed="64"/>
      </right>
      <top/>
      <bottom style="thin">
        <color indexed="64"/>
      </bottom>
      <diagonal/>
    </border>
  </borders>
  <cellStyleXfs count="4">
    <xf numFmtId="0" fontId="0" fillId="0" borderId="0"/>
    <xf numFmtId="38" fontId="15" fillId="0" borderId="0" applyFont="0" applyFill="0" applyBorder="0" applyAlignment="0" applyProtection="0">
      <alignment vertical="center"/>
    </xf>
    <xf numFmtId="0" fontId="15" fillId="0" borderId="0">
      <alignment vertical="center"/>
    </xf>
    <xf numFmtId="38" fontId="35" fillId="0" borderId="0" applyFont="0" applyFill="0" applyBorder="0" applyAlignment="0" applyProtection="0">
      <alignment vertical="center"/>
    </xf>
  </cellStyleXfs>
  <cellXfs count="447">
    <xf numFmtId="0" fontId="0" fillId="0" borderId="0" xfId="0"/>
    <xf numFmtId="0" fontId="0" fillId="0" borderId="4" xfId="0" applyBorder="1" applyAlignment="1">
      <alignment horizontal="center" vertical="center"/>
    </xf>
    <xf numFmtId="0" fontId="4" fillId="0" borderId="0" xfId="0" applyFont="1" applyAlignment="1">
      <alignment vertical="center"/>
    </xf>
    <xf numFmtId="0" fontId="6" fillId="4" borderId="5" xfId="0" applyFont="1" applyFill="1" applyBorder="1" applyAlignment="1">
      <alignment horizontal="center" vertical="center" wrapText="1"/>
    </xf>
    <xf numFmtId="0" fontId="12" fillId="0" borderId="17" xfId="0" applyFont="1" applyBorder="1" applyAlignment="1">
      <alignment horizontal="center" vertical="center" shrinkToFit="1"/>
    </xf>
    <xf numFmtId="177" fontId="4" fillId="0" borderId="5" xfId="0" applyNumberFormat="1" applyFont="1" applyBorder="1" applyAlignment="1">
      <alignment vertical="center"/>
    </xf>
    <xf numFmtId="177" fontId="14" fillId="5" borderId="5" xfId="0" applyNumberFormat="1" applyFont="1" applyFill="1" applyBorder="1" applyAlignment="1">
      <alignment vertical="center"/>
    </xf>
    <xf numFmtId="0" fontId="4" fillId="5" borderId="5" xfId="0" applyFont="1" applyFill="1" applyBorder="1" applyAlignment="1">
      <alignment vertical="center"/>
    </xf>
    <xf numFmtId="0" fontId="4" fillId="0" borderId="5" xfId="0" applyFont="1" applyBorder="1" applyAlignment="1">
      <alignment horizontal="center" vertical="center"/>
    </xf>
    <xf numFmtId="0" fontId="11" fillId="0" borderId="5" xfId="0" applyFont="1" applyBorder="1" applyAlignment="1">
      <alignment horizontal="center" vertical="center"/>
    </xf>
    <xf numFmtId="0" fontId="4" fillId="0" borderId="5" xfId="0" applyFont="1" applyBorder="1" applyAlignment="1">
      <alignment vertical="center"/>
    </xf>
    <xf numFmtId="177" fontId="4" fillId="0" borderId="0" xfId="0" applyNumberFormat="1" applyFont="1" applyAlignment="1">
      <alignment vertical="center"/>
    </xf>
    <xf numFmtId="178" fontId="4" fillId="0" borderId="5" xfId="0" applyNumberFormat="1" applyFont="1" applyBorder="1" applyAlignment="1">
      <alignment horizontal="center" vertical="center"/>
    </xf>
    <xf numFmtId="0" fontId="14" fillId="0" borderId="0" xfId="0" applyFont="1" applyAlignment="1">
      <alignment vertical="center"/>
    </xf>
    <xf numFmtId="178" fontId="11" fillId="0" borderId="0" xfId="0" applyNumberFormat="1" applyFont="1" applyAlignment="1">
      <alignment vertical="center"/>
    </xf>
    <xf numFmtId="176" fontId="4" fillId="0" borderId="0" xfId="0" applyNumberFormat="1" applyFont="1" applyAlignment="1">
      <alignment vertical="center"/>
    </xf>
    <xf numFmtId="176" fontId="14" fillId="0" borderId="8" xfId="0" applyNumberFormat="1" applyFont="1" applyBorder="1" applyAlignment="1">
      <alignment vertical="center"/>
    </xf>
    <xf numFmtId="0" fontId="4" fillId="5" borderId="2" xfId="0" applyFont="1" applyFill="1" applyBorder="1" applyAlignment="1">
      <alignment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4" fillId="5" borderId="5" xfId="0" applyFont="1" applyFill="1" applyBorder="1" applyAlignment="1">
      <alignment vertical="center" shrinkToFit="1"/>
    </xf>
    <xf numFmtId="179" fontId="4" fillId="0" borderId="0" xfId="1" applyNumberFormat="1" applyFont="1" applyFill="1" applyBorder="1">
      <alignment vertical="center"/>
    </xf>
    <xf numFmtId="179" fontId="4" fillId="0" borderId="8" xfId="1" applyNumberFormat="1" applyFont="1" applyFill="1" applyBorder="1">
      <alignment vertical="center"/>
    </xf>
    <xf numFmtId="179" fontId="4" fillId="0" borderId="2" xfId="1" applyNumberFormat="1" applyFont="1" applyFill="1" applyBorder="1">
      <alignment vertical="center"/>
    </xf>
    <xf numFmtId="0" fontId="4" fillId="0" borderId="2" xfId="0" applyFont="1" applyBorder="1" applyAlignment="1">
      <alignment vertical="center" shrinkToFit="1"/>
    </xf>
    <xf numFmtId="180" fontId="4" fillId="0" borderId="0" xfId="0" applyNumberFormat="1" applyFont="1" applyAlignment="1">
      <alignment vertical="center"/>
    </xf>
    <xf numFmtId="177" fontId="14" fillId="5" borderId="2" xfId="0" applyNumberFormat="1" applyFont="1" applyFill="1" applyBorder="1" applyAlignment="1">
      <alignment vertical="center"/>
    </xf>
    <xf numFmtId="0" fontId="4" fillId="5" borderId="2" xfId="0" applyFont="1" applyFill="1" applyBorder="1" applyAlignment="1">
      <alignment vertical="center" shrinkToFit="1"/>
    </xf>
    <xf numFmtId="0" fontId="16" fillId="0" borderId="8" xfId="0" applyFont="1" applyBorder="1" applyAlignment="1">
      <alignment horizontal="center" vertical="center"/>
    </xf>
    <xf numFmtId="0" fontId="16" fillId="0" borderId="2" xfId="0" applyFont="1" applyBorder="1" applyAlignment="1">
      <alignment horizontal="center" vertical="center"/>
    </xf>
    <xf numFmtId="0" fontId="4" fillId="0" borderId="0" xfId="0" applyFont="1" applyAlignment="1">
      <alignment vertical="center" shrinkToFit="1"/>
    </xf>
    <xf numFmtId="181" fontId="4" fillId="5" borderId="5" xfId="0" applyNumberFormat="1" applyFont="1" applyFill="1" applyBorder="1" applyAlignment="1">
      <alignment vertical="center"/>
    </xf>
    <xf numFmtId="181" fontId="4" fillId="5" borderId="4" xfId="0" applyNumberFormat="1" applyFont="1" applyFill="1" applyBorder="1" applyAlignment="1">
      <alignment vertical="center"/>
    </xf>
    <xf numFmtId="176" fontId="14" fillId="5" borderId="18" xfId="0" applyNumberFormat="1" applyFont="1" applyFill="1" applyBorder="1" applyAlignment="1">
      <alignment vertical="center"/>
    </xf>
    <xf numFmtId="176" fontId="14" fillId="5" borderId="19" xfId="0" applyNumberFormat="1" applyFont="1" applyFill="1" applyBorder="1" applyAlignment="1">
      <alignment vertical="center"/>
    </xf>
    <xf numFmtId="176" fontId="14" fillId="5" borderId="20" xfId="0" applyNumberFormat="1" applyFont="1" applyFill="1" applyBorder="1" applyAlignment="1">
      <alignment vertical="center"/>
    </xf>
    <xf numFmtId="176" fontId="14" fillId="5" borderId="21" xfId="0" applyNumberFormat="1" applyFont="1" applyFill="1" applyBorder="1" applyAlignment="1">
      <alignment vertical="center"/>
    </xf>
    <xf numFmtId="0" fontId="11" fillId="0" borderId="0" xfId="0" applyFont="1" applyAlignment="1">
      <alignment vertical="center"/>
    </xf>
    <xf numFmtId="181" fontId="4" fillId="0" borderId="0" xfId="0" applyNumberFormat="1" applyFont="1" applyAlignment="1">
      <alignment vertical="center"/>
    </xf>
    <xf numFmtId="0" fontId="11" fillId="5" borderId="22" xfId="0" applyFont="1" applyFill="1" applyBorder="1" applyAlignment="1">
      <alignment vertical="center" shrinkToFit="1"/>
    </xf>
    <xf numFmtId="0" fontId="11" fillId="5" borderId="2" xfId="0" applyFont="1" applyFill="1" applyBorder="1" applyAlignment="1">
      <alignment vertical="center" shrinkToFit="1"/>
    </xf>
    <xf numFmtId="0" fontId="11" fillId="0" borderId="6" xfId="0" applyFont="1" applyBorder="1" applyAlignment="1">
      <alignment horizontal="center" vertical="center"/>
    </xf>
    <xf numFmtId="38" fontId="4" fillId="0" borderId="0" xfId="1" applyFont="1" applyBorder="1">
      <alignment vertical="center"/>
    </xf>
    <xf numFmtId="38" fontId="4" fillId="0" borderId="5" xfId="1" applyFont="1" applyBorder="1">
      <alignment vertical="center"/>
    </xf>
    <xf numFmtId="38" fontId="4" fillId="0" borderId="23" xfId="1" applyFont="1" applyBorder="1">
      <alignment vertical="center"/>
    </xf>
    <xf numFmtId="0" fontId="4" fillId="0" borderId="9" xfId="0" applyFont="1" applyBorder="1" applyAlignment="1">
      <alignment vertical="center"/>
    </xf>
    <xf numFmtId="38" fontId="4" fillId="0" borderId="24" xfId="1" applyFont="1" applyBorder="1">
      <alignment vertical="center"/>
    </xf>
    <xf numFmtId="0" fontId="4" fillId="0" borderId="7" xfId="0" applyFont="1" applyBorder="1" applyAlignment="1">
      <alignment vertical="center"/>
    </xf>
    <xf numFmtId="0" fontId="4" fillId="0" borderId="15" xfId="0" applyFont="1" applyBorder="1" applyAlignment="1">
      <alignment vertical="center"/>
    </xf>
    <xf numFmtId="180" fontId="4" fillId="5" borderId="5" xfId="0" applyNumberFormat="1" applyFont="1" applyFill="1" applyBorder="1" applyAlignment="1">
      <alignment vertical="center"/>
    </xf>
    <xf numFmtId="180" fontId="4" fillId="5" borderId="4" xfId="0" applyNumberFormat="1" applyFont="1" applyFill="1" applyBorder="1" applyAlignment="1">
      <alignment vertical="center"/>
    </xf>
    <xf numFmtId="180" fontId="14" fillId="5" borderId="16" xfId="0" applyNumberFormat="1" applyFont="1" applyFill="1" applyBorder="1" applyAlignment="1">
      <alignment vertical="center"/>
    </xf>
    <xf numFmtId="0" fontId="11" fillId="0" borderId="12" xfId="0" applyFont="1" applyBorder="1" applyAlignment="1">
      <alignment horizontal="center" vertical="center"/>
    </xf>
    <xf numFmtId="178" fontId="4" fillId="0" borderId="0" xfId="0" applyNumberFormat="1" applyFont="1" applyAlignment="1">
      <alignment vertical="center"/>
    </xf>
    <xf numFmtId="0" fontId="4" fillId="5" borderId="4" xfId="2" applyFont="1" applyFill="1" applyBorder="1">
      <alignment vertical="center"/>
    </xf>
    <xf numFmtId="177" fontId="14" fillId="5" borderId="18" xfId="0" applyNumberFormat="1" applyFont="1" applyFill="1" applyBorder="1" applyAlignment="1">
      <alignment vertical="center"/>
    </xf>
    <xf numFmtId="177" fontId="14" fillId="5" borderId="19" xfId="0" applyNumberFormat="1" applyFont="1" applyFill="1" applyBorder="1" applyAlignment="1">
      <alignment vertical="center"/>
    </xf>
    <xf numFmtId="177" fontId="14" fillId="5" borderId="21" xfId="0" applyNumberFormat="1" applyFont="1" applyFill="1" applyBorder="1" applyAlignment="1">
      <alignment vertical="center"/>
    </xf>
    <xf numFmtId="0" fontId="5" fillId="0" borderId="23" xfId="0" applyFont="1" applyBorder="1" applyAlignment="1">
      <alignment vertical="center"/>
    </xf>
    <xf numFmtId="178" fontId="5" fillId="0" borderId="25" xfId="0" applyNumberFormat="1" applyFont="1" applyBorder="1" applyAlignment="1">
      <alignment vertical="center"/>
    </xf>
    <xf numFmtId="0" fontId="11" fillId="5" borderId="2" xfId="0" applyFont="1" applyFill="1" applyBorder="1" applyAlignment="1">
      <alignment vertical="center"/>
    </xf>
    <xf numFmtId="178" fontId="14" fillId="0" borderId="15" xfId="0" applyNumberFormat="1" applyFont="1" applyBorder="1" applyAlignment="1">
      <alignment vertical="center"/>
    </xf>
    <xf numFmtId="0" fontId="3" fillId="0" borderId="0" xfId="0" applyFont="1" applyAlignment="1">
      <alignment vertical="center"/>
    </xf>
    <xf numFmtId="0" fontId="0" fillId="0" borderId="0" xfId="0" applyAlignment="1">
      <alignment vertical="center" wrapText="1"/>
    </xf>
    <xf numFmtId="0" fontId="0" fillId="0" borderId="0" xfId="0" applyFill="1" applyBorder="1" applyAlignment="1" applyProtection="1">
      <alignment vertical="center" wrapText="1"/>
      <protection locked="0"/>
    </xf>
    <xf numFmtId="0" fontId="5" fillId="0" borderId="0" xfId="0" applyFont="1" applyFill="1" applyBorder="1" applyAlignment="1" applyProtection="1">
      <alignment horizontal="left" vertical="center" wrapText="1"/>
      <protection locked="0"/>
    </xf>
    <xf numFmtId="0" fontId="18" fillId="0" borderId="0" xfId="0" applyFont="1"/>
    <xf numFmtId="0" fontId="18" fillId="0" borderId="0" xfId="0" applyFont="1" applyAlignment="1">
      <alignment vertical="center" wrapText="1"/>
    </xf>
    <xf numFmtId="0" fontId="0" fillId="0" borderId="0" xfId="0" applyAlignment="1">
      <alignment horizontal="left" vertical="center"/>
    </xf>
    <xf numFmtId="182" fontId="18" fillId="0" borderId="7" xfId="0" applyNumberFormat="1" applyFont="1" applyBorder="1" applyAlignment="1">
      <alignment horizontal="center" vertical="center"/>
    </xf>
    <xf numFmtId="182" fontId="18" fillId="0" borderId="4" xfId="0" applyNumberFormat="1" applyFont="1" applyBorder="1" applyAlignment="1">
      <alignment horizontal="center" vertical="center"/>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7" fillId="0" borderId="8" xfId="0" applyFont="1" applyBorder="1" applyAlignment="1">
      <alignment horizontal="justify" vertical="center" wrapText="1"/>
    </xf>
    <xf numFmtId="0" fontId="7" fillId="0" borderId="10" xfId="0" applyFont="1" applyBorder="1" applyAlignment="1">
      <alignment horizontal="justify" vertical="center" wrapText="1"/>
    </xf>
    <xf numFmtId="0" fontId="21" fillId="0" borderId="0" xfId="0" applyFont="1"/>
    <xf numFmtId="0" fontId="22" fillId="0" borderId="0" xfId="0" applyFont="1"/>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3" xfId="0" applyFont="1" applyFill="1" applyBorder="1" applyAlignment="1">
      <alignment horizontal="center" vertical="center" textRotation="255"/>
    </xf>
    <xf numFmtId="0" fontId="6" fillId="4" borderId="14" xfId="0" applyFont="1" applyFill="1" applyBorder="1" applyAlignment="1">
      <alignment horizontal="center" vertical="center" textRotation="255"/>
    </xf>
    <xf numFmtId="0" fontId="4" fillId="0" borderId="0" xfId="0" applyFont="1" applyFill="1" applyBorder="1" applyAlignment="1">
      <alignment vertical="center"/>
    </xf>
    <xf numFmtId="0" fontId="5" fillId="0" borderId="0" xfId="0" applyFont="1" applyFill="1" applyBorder="1" applyAlignment="1" applyProtection="1">
      <alignment vertical="center" wrapText="1"/>
      <protection locked="0"/>
    </xf>
    <xf numFmtId="0" fontId="4" fillId="0" borderId="40" xfId="0" applyFont="1" applyBorder="1" applyAlignment="1">
      <alignment vertical="center"/>
    </xf>
    <xf numFmtId="0" fontId="5" fillId="3" borderId="41" xfId="0" applyFont="1" applyFill="1" applyBorder="1" applyAlignment="1" applyProtection="1">
      <alignment vertical="center" wrapText="1"/>
      <protection locked="0"/>
    </xf>
    <xf numFmtId="0" fontId="9" fillId="0" borderId="2" xfId="0" applyFont="1" applyFill="1" applyBorder="1" applyAlignment="1">
      <alignment vertical="center"/>
    </xf>
    <xf numFmtId="0" fontId="9" fillId="0" borderId="4" xfId="0" applyFont="1" applyFill="1" applyBorder="1" applyAlignment="1">
      <alignment vertical="center"/>
    </xf>
    <xf numFmtId="182" fontId="23" fillId="0" borderId="2" xfId="0" applyNumberFormat="1"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18" fillId="0" borderId="4" xfId="0" applyFont="1" applyBorder="1" applyAlignment="1">
      <alignment horizontal="center" vertical="center"/>
    </xf>
    <xf numFmtId="0" fontId="21" fillId="0" borderId="0" xfId="0" applyFont="1" applyProtection="1">
      <protection locked="0"/>
    </xf>
    <xf numFmtId="0" fontId="26"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5" fillId="0" borderId="0" xfId="0" applyFont="1" applyAlignment="1" applyProtection="1">
      <alignment horizontal="left" vertical="center" wrapText="1"/>
      <protection locked="0"/>
    </xf>
    <xf numFmtId="0" fontId="27" fillId="0" borderId="0" xfId="0" applyFont="1" applyAlignment="1" applyProtection="1">
      <alignment vertical="center" wrapText="1"/>
      <protection locked="0"/>
    </xf>
    <xf numFmtId="0" fontId="4" fillId="0" borderId="44" xfId="0" applyFont="1" applyBorder="1" applyAlignment="1" applyProtection="1">
      <alignment vertical="center"/>
      <protection locked="0"/>
    </xf>
    <xf numFmtId="0" fontId="4" fillId="0" borderId="45" xfId="0" applyFont="1" applyBorder="1" applyAlignment="1" applyProtection="1">
      <alignment vertical="center"/>
      <protection locked="0"/>
    </xf>
    <xf numFmtId="0" fontId="4" fillId="0" borderId="42" xfId="0" applyFont="1" applyBorder="1" applyAlignment="1" applyProtection="1">
      <alignment horizontal="centerContinuous" vertical="center"/>
      <protection locked="0"/>
    </xf>
    <xf numFmtId="0" fontId="4" fillId="0" borderId="43" xfId="0" applyFont="1" applyBorder="1" applyAlignment="1" applyProtection="1">
      <alignment horizontal="centerContinuous" vertical="center"/>
      <protection locked="0"/>
    </xf>
    <xf numFmtId="0" fontId="4" fillId="0" borderId="48" xfId="0" applyFont="1" applyBorder="1" applyAlignment="1">
      <alignment horizontal="center" vertical="center"/>
    </xf>
    <xf numFmtId="0" fontId="4" fillId="0" borderId="49" xfId="0" applyFont="1" applyBorder="1" applyAlignment="1" applyProtection="1">
      <alignment horizontal="center" vertical="center"/>
      <protection locked="0"/>
    </xf>
    <xf numFmtId="0" fontId="4" fillId="7" borderId="50" xfId="0" applyFont="1" applyFill="1" applyBorder="1" applyAlignment="1" applyProtection="1">
      <alignment vertical="center"/>
      <protection locked="0"/>
    </xf>
    <xf numFmtId="0" fontId="4" fillId="0" borderId="51" xfId="0" applyFont="1" applyBorder="1" applyAlignment="1" applyProtection="1">
      <alignment vertical="center"/>
      <protection locked="0"/>
    </xf>
    <xf numFmtId="0" fontId="4" fillId="0" borderId="35" xfId="0" applyFont="1" applyBorder="1" applyAlignment="1" applyProtection="1">
      <alignment vertical="center"/>
      <protection locked="0"/>
    </xf>
    <xf numFmtId="0" fontId="4" fillId="0" borderId="34" xfId="0" applyFont="1" applyBorder="1" applyAlignment="1">
      <alignment vertical="center"/>
    </xf>
    <xf numFmtId="0" fontId="4" fillId="0" borderId="52" xfId="0" applyFont="1" applyBorder="1" applyAlignment="1">
      <alignment vertical="center"/>
    </xf>
    <xf numFmtId="0" fontId="4" fillId="0" borderId="53" xfId="0" applyFont="1" applyBorder="1" applyAlignment="1">
      <alignment horizontal="center" vertical="center"/>
    </xf>
    <xf numFmtId="0" fontId="4" fillId="0" borderId="54" xfId="0" applyFont="1" applyBorder="1" applyAlignment="1" applyProtection="1">
      <alignment horizontal="center" vertical="center"/>
      <protection locked="0"/>
    </xf>
    <xf numFmtId="0" fontId="4" fillId="7" borderId="2" xfId="0" applyFont="1" applyFill="1" applyBorder="1" applyAlignment="1" applyProtection="1">
      <alignment vertical="center"/>
      <protection locked="0"/>
    </xf>
    <xf numFmtId="0" fontId="4" fillId="0" borderId="4" xfId="0" applyFont="1" applyBorder="1" applyAlignment="1" applyProtection="1">
      <alignment vertical="center"/>
      <protection locked="0"/>
    </xf>
    <xf numFmtId="0" fontId="4" fillId="0" borderId="3" xfId="0" applyFont="1" applyBorder="1" applyAlignment="1" applyProtection="1">
      <alignment vertical="center"/>
      <protection locked="0"/>
    </xf>
    <xf numFmtId="0" fontId="4" fillId="0" borderId="55" xfId="0" applyFont="1" applyBorder="1" applyAlignment="1">
      <alignment vertical="center"/>
    </xf>
    <xf numFmtId="0" fontId="4" fillId="0" borderId="56" xfId="0" applyFont="1" applyBorder="1" applyAlignment="1">
      <alignment vertical="center"/>
    </xf>
    <xf numFmtId="0" fontId="4" fillId="0" borderId="57" xfId="0" applyFont="1" applyBorder="1" applyAlignment="1" applyProtection="1">
      <alignment horizontal="center" vertical="center"/>
      <protection locked="0"/>
    </xf>
    <xf numFmtId="0" fontId="4" fillId="0" borderId="58" xfId="0" applyFont="1" applyBorder="1" applyAlignment="1">
      <alignment vertical="center"/>
    </xf>
    <xf numFmtId="0" fontId="4" fillId="0" borderId="59" xfId="0" applyFont="1" applyBorder="1" applyAlignment="1">
      <alignment vertical="center"/>
    </xf>
    <xf numFmtId="0" fontId="4" fillId="0" borderId="60" xfId="0" applyFont="1" applyBorder="1" applyAlignment="1">
      <alignment vertical="center"/>
    </xf>
    <xf numFmtId="0" fontId="4" fillId="0" borderId="61" xfId="0" applyFont="1" applyBorder="1" applyAlignment="1">
      <alignment vertical="center"/>
    </xf>
    <xf numFmtId="0" fontId="4" fillId="0" borderId="62" xfId="0" applyFont="1" applyBorder="1" applyAlignment="1">
      <alignment vertical="center"/>
    </xf>
    <xf numFmtId="0" fontId="4" fillId="0" borderId="63" xfId="0" applyFont="1" applyBorder="1" applyAlignment="1">
      <alignment horizontal="center" vertical="center"/>
    </xf>
    <xf numFmtId="0" fontId="4" fillId="0" borderId="64" xfId="0" applyFont="1" applyBorder="1" applyAlignment="1" applyProtection="1">
      <alignment horizontal="center" vertical="center"/>
      <protection locked="0"/>
    </xf>
    <xf numFmtId="177" fontId="4" fillId="0" borderId="65" xfId="0" applyNumberFormat="1" applyFont="1" applyBorder="1" applyAlignment="1">
      <alignment horizontal="center" vertical="center"/>
    </xf>
    <xf numFmtId="0" fontId="4" fillId="0" borderId="66" xfId="0" applyFont="1" applyBorder="1" applyAlignment="1">
      <alignment vertical="center"/>
    </xf>
    <xf numFmtId="0" fontId="4" fillId="0" borderId="67" xfId="0" applyFont="1" applyBorder="1" applyAlignment="1">
      <alignment vertical="center"/>
    </xf>
    <xf numFmtId="177" fontId="4" fillId="0" borderId="42" xfId="0" applyNumberFormat="1" applyFont="1" applyBorder="1" applyAlignment="1">
      <alignment horizontal="center" vertical="center"/>
    </xf>
    <xf numFmtId="0" fontId="4" fillId="0" borderId="68" xfId="0" applyFont="1" applyBorder="1" applyAlignment="1">
      <alignment vertical="center"/>
    </xf>
    <xf numFmtId="0" fontId="4" fillId="0" borderId="69" xfId="0" applyFont="1" applyBorder="1" applyAlignment="1" applyProtection="1">
      <alignment horizontal="center" vertical="center"/>
      <protection locked="0"/>
    </xf>
    <xf numFmtId="0" fontId="4" fillId="7" borderId="10" xfId="0" applyFont="1" applyFill="1" applyBorder="1" applyAlignment="1" applyProtection="1">
      <alignment vertical="center"/>
      <protection locked="0"/>
    </xf>
    <xf numFmtId="0" fontId="4" fillId="0" borderId="11" xfId="0" applyFont="1" applyBorder="1" applyAlignment="1" applyProtection="1">
      <alignment vertical="center"/>
      <protection locked="0"/>
    </xf>
    <xf numFmtId="0" fontId="4" fillId="0" borderId="28" xfId="0" applyFont="1" applyBorder="1" applyAlignment="1" applyProtection="1">
      <alignment vertical="center"/>
      <protection locked="0"/>
    </xf>
    <xf numFmtId="0" fontId="4" fillId="0" borderId="70" xfId="0" applyFont="1" applyBorder="1" applyAlignment="1">
      <alignment vertical="center"/>
    </xf>
    <xf numFmtId="0" fontId="4" fillId="0" borderId="71" xfId="0" applyFont="1" applyBorder="1" applyAlignment="1">
      <alignment vertical="center"/>
    </xf>
    <xf numFmtId="177" fontId="4" fillId="0" borderId="46" xfId="0" applyNumberFormat="1" applyFont="1" applyBorder="1" applyAlignment="1">
      <alignment horizontal="center" vertical="center"/>
    </xf>
    <xf numFmtId="0" fontId="4" fillId="0" borderId="72" xfId="0" applyFont="1" applyBorder="1" applyAlignment="1">
      <alignment vertical="center"/>
    </xf>
    <xf numFmtId="177" fontId="4" fillId="0" borderId="73" xfId="0" applyNumberFormat="1" applyFont="1" applyBorder="1" applyAlignment="1">
      <alignment horizontal="center" vertical="center"/>
    </xf>
    <xf numFmtId="0" fontId="4" fillId="0" borderId="63" xfId="0"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0" fontId="4" fillId="0" borderId="10" xfId="0" applyFont="1" applyBorder="1" applyAlignment="1">
      <alignment vertical="center"/>
    </xf>
    <xf numFmtId="0" fontId="4" fillId="0" borderId="11" xfId="0" applyFont="1" applyBorder="1" applyAlignment="1">
      <alignment vertical="center"/>
    </xf>
    <xf numFmtId="0" fontId="4" fillId="0" borderId="28" xfId="0" applyFont="1" applyBorder="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74" xfId="0" applyFont="1" applyBorder="1" applyAlignment="1" applyProtection="1">
      <alignment horizontal="center" vertical="center"/>
      <protection locked="0"/>
    </xf>
    <xf numFmtId="0" fontId="4" fillId="0" borderId="75" xfId="0" applyFont="1" applyBorder="1" applyAlignment="1">
      <alignment vertical="center"/>
    </xf>
    <xf numFmtId="0" fontId="4" fillId="0" borderId="76" xfId="0" applyFont="1" applyBorder="1" applyAlignment="1">
      <alignment vertical="center"/>
    </xf>
    <xf numFmtId="0" fontId="4" fillId="0" borderId="38" xfId="0" applyFont="1" applyBorder="1" applyAlignment="1">
      <alignment vertical="center"/>
    </xf>
    <xf numFmtId="0" fontId="4" fillId="0" borderId="37" xfId="0" applyFont="1" applyBorder="1" applyAlignment="1">
      <alignment vertical="center"/>
    </xf>
    <xf numFmtId="0" fontId="4" fillId="0" borderId="77" xfId="0" applyFont="1" applyBorder="1" applyAlignment="1">
      <alignment vertical="center"/>
    </xf>
    <xf numFmtId="0" fontId="4" fillId="0" borderId="63" xfId="0" applyFont="1" applyBorder="1" applyAlignment="1" applyProtection="1">
      <alignment horizontal="centerContinuous" vertical="center"/>
      <protection locked="0"/>
    </xf>
    <xf numFmtId="0" fontId="4" fillId="0" borderId="64" xfId="0" applyFont="1" applyBorder="1" applyAlignment="1" applyProtection="1">
      <alignment horizontal="centerContinuous" vertical="center"/>
      <protection locked="0"/>
    </xf>
    <xf numFmtId="177" fontId="14" fillId="5" borderId="1" xfId="0" applyNumberFormat="1" applyFont="1" applyFill="1" applyBorder="1" applyAlignment="1">
      <alignment horizontal="center" vertical="center"/>
    </xf>
    <xf numFmtId="177" fontId="14" fillId="0" borderId="1" xfId="0" applyNumberFormat="1" applyFont="1" applyBorder="1" applyAlignment="1">
      <alignment horizontal="center" vertical="center"/>
    </xf>
    <xf numFmtId="0" fontId="25" fillId="0" borderId="0" xfId="0" applyFont="1" applyProtection="1">
      <protection locked="0"/>
    </xf>
    <xf numFmtId="0" fontId="8" fillId="0" borderId="0" xfId="0" applyFont="1" applyBorder="1" applyAlignment="1">
      <alignment horizontal="justify" vertical="center" wrapText="1"/>
    </xf>
    <xf numFmtId="0" fontId="8" fillId="0" borderId="28" xfId="0" applyFont="1" applyBorder="1" applyAlignment="1">
      <alignment horizontal="justify" vertical="center" wrapText="1"/>
    </xf>
    <xf numFmtId="0" fontId="8" fillId="0" borderId="78" xfId="0" applyFont="1" applyBorder="1" applyAlignment="1">
      <alignment horizontal="justify" vertical="center" wrapText="1"/>
    </xf>
    <xf numFmtId="0" fontId="23" fillId="0" borderId="12" xfId="0" applyFont="1" applyBorder="1" applyAlignment="1">
      <alignment horizontal="center" vertical="center"/>
    </xf>
    <xf numFmtId="0" fontId="24" fillId="0" borderId="5" xfId="0" applyFont="1" applyBorder="1" applyAlignment="1">
      <alignment horizontal="center" vertical="center"/>
    </xf>
    <xf numFmtId="0" fontId="23" fillId="0" borderId="2" xfId="0" applyFont="1" applyBorder="1" applyAlignment="1">
      <alignment horizontal="center" vertical="center"/>
    </xf>
    <xf numFmtId="0" fontId="23" fillId="0" borderId="4" xfId="0" applyFont="1" applyBorder="1" applyAlignment="1">
      <alignment horizontal="center" vertical="center"/>
    </xf>
    <xf numFmtId="0" fontId="9" fillId="0" borderId="6" xfId="0" applyFont="1" applyFill="1" applyBorder="1" applyAlignment="1">
      <alignment horizontal="center" vertical="center"/>
    </xf>
    <xf numFmtId="0" fontId="7" fillId="0" borderId="7" xfId="0" applyFont="1" applyFill="1" applyBorder="1" applyAlignment="1">
      <alignment horizontal="center" vertical="center"/>
    </xf>
    <xf numFmtId="177" fontId="23" fillId="0" borderId="6" xfId="0" applyNumberFormat="1" applyFont="1" applyBorder="1" applyAlignment="1">
      <alignment vertical="center"/>
    </xf>
    <xf numFmtId="180" fontId="18" fillId="0" borderId="7" xfId="0" applyNumberFormat="1" applyFont="1" applyBorder="1" applyAlignment="1">
      <alignment vertical="center"/>
    </xf>
    <xf numFmtId="182" fontId="23" fillId="0" borderId="6" xfId="0" applyNumberFormat="1" applyFont="1" applyBorder="1" applyAlignment="1">
      <alignment horizontal="center" vertical="center"/>
    </xf>
    <xf numFmtId="0" fontId="23" fillId="9" borderId="10" xfId="0" applyFont="1" applyFill="1" applyBorder="1" applyAlignment="1">
      <alignment vertical="center"/>
    </xf>
    <xf numFmtId="0" fontId="18" fillId="9" borderId="11" xfId="0" applyFont="1" applyFill="1" applyBorder="1" applyAlignment="1">
      <alignment vertical="center"/>
    </xf>
    <xf numFmtId="182" fontId="23" fillId="9" borderId="10" xfId="0" applyNumberFormat="1" applyFont="1" applyFill="1" applyBorder="1" applyAlignment="1">
      <alignment horizontal="center" vertical="center"/>
    </xf>
    <xf numFmtId="0" fontId="20" fillId="9" borderId="11" xfId="0" applyFont="1" applyFill="1" applyBorder="1" applyAlignment="1">
      <alignment vertical="center"/>
    </xf>
    <xf numFmtId="0" fontId="23" fillId="9" borderId="14" xfId="0" applyFont="1" applyFill="1" applyBorder="1" applyAlignment="1">
      <alignment horizontal="center" vertical="center"/>
    </xf>
    <xf numFmtId="0" fontId="23" fillId="0" borderId="11" xfId="0" applyFont="1" applyBorder="1" applyAlignment="1">
      <alignment vertical="center"/>
    </xf>
    <xf numFmtId="182" fontId="4" fillId="0" borderId="0" xfId="0" applyNumberFormat="1" applyFont="1" applyAlignment="1">
      <alignment vertical="center"/>
    </xf>
    <xf numFmtId="182" fontId="4" fillId="5" borderId="4" xfId="2" applyNumberFormat="1" applyFont="1" applyFill="1" applyBorder="1">
      <alignment vertical="center"/>
    </xf>
    <xf numFmtId="183" fontId="4" fillId="0" borderId="8" xfId="1" applyNumberFormat="1" applyFont="1" applyFill="1" applyBorder="1">
      <alignment vertical="center"/>
    </xf>
    <xf numFmtId="179" fontId="4" fillId="0" borderId="5" xfId="1" applyNumberFormat="1" applyFont="1" applyFill="1" applyBorder="1">
      <alignment vertical="center"/>
    </xf>
    <xf numFmtId="0" fontId="24" fillId="0" borderId="12" xfId="0" applyFont="1" applyBorder="1" applyAlignment="1">
      <alignment horizontal="center" vertical="center"/>
    </xf>
    <xf numFmtId="0" fontId="8" fillId="0" borderId="10" xfId="0" applyFont="1" applyBorder="1" applyAlignment="1">
      <alignment vertical="center" wrapText="1"/>
    </xf>
    <xf numFmtId="0" fontId="8" fillId="0" borderId="28" xfId="0" applyFont="1" applyBorder="1" applyAlignment="1">
      <alignment vertical="center" wrapText="1"/>
    </xf>
    <xf numFmtId="38" fontId="23" fillId="9" borderId="10" xfId="3" applyFont="1" applyFill="1" applyBorder="1" applyAlignment="1">
      <alignment horizontal="center" vertical="center"/>
    </xf>
    <xf numFmtId="182" fontId="23" fillId="0" borderId="6" xfId="0" applyNumberFormat="1" applyFont="1" applyBorder="1" applyAlignment="1">
      <alignment vertical="center"/>
    </xf>
    <xf numFmtId="0" fontId="18" fillId="0" borderId="7" xfId="0" applyFont="1" applyBorder="1" applyAlignment="1">
      <alignment vertical="center"/>
    </xf>
    <xf numFmtId="182" fontId="18" fillId="0" borderId="7" xfId="0" applyNumberFormat="1" applyFont="1" applyBorder="1" applyAlignment="1">
      <alignment horizontal="center"/>
    </xf>
    <xf numFmtId="0" fontId="7" fillId="10" borderId="2" xfId="0" applyFont="1" applyFill="1" applyBorder="1" applyAlignment="1">
      <alignment horizontal="center" vertical="center"/>
    </xf>
    <xf numFmtId="0" fontId="7" fillId="10" borderId="3" xfId="0" applyFont="1" applyFill="1" applyBorder="1" applyAlignment="1">
      <alignment horizontal="center" vertical="center"/>
    </xf>
    <xf numFmtId="0" fontId="6" fillId="10" borderId="5" xfId="0" applyFont="1" applyFill="1" applyBorder="1" applyAlignment="1">
      <alignment horizontal="center" vertical="center" wrapText="1"/>
    </xf>
    <xf numFmtId="0" fontId="6" fillId="10" borderId="12" xfId="0" applyFont="1" applyFill="1" applyBorder="1" applyAlignment="1">
      <alignment horizontal="center" vertical="center" wrapText="1"/>
    </xf>
    <xf numFmtId="0" fontId="6" fillId="10" borderId="13" xfId="0" applyFont="1" applyFill="1" applyBorder="1" applyAlignment="1">
      <alignment horizontal="center" vertical="center" wrapText="1"/>
    </xf>
    <xf numFmtId="0" fontId="6" fillId="10" borderId="14" xfId="0" applyFont="1" applyFill="1" applyBorder="1" applyAlignment="1">
      <alignment horizontal="center" vertical="center" wrapText="1"/>
    </xf>
    <xf numFmtId="0" fontId="6" fillId="10" borderId="13" xfId="0" applyFont="1" applyFill="1" applyBorder="1" applyAlignment="1">
      <alignment horizontal="center" vertical="center" textRotation="255"/>
    </xf>
    <xf numFmtId="0" fontId="6" fillId="10" borderId="14" xfId="0" applyFont="1" applyFill="1" applyBorder="1" applyAlignment="1">
      <alignment horizontal="center" vertical="center" textRotation="255"/>
    </xf>
    <xf numFmtId="0" fontId="6" fillId="10" borderId="12" xfId="0" applyFont="1" applyFill="1" applyBorder="1" applyAlignment="1">
      <alignment horizontal="center" vertical="center" wrapText="1"/>
    </xf>
    <xf numFmtId="0" fontId="7" fillId="0" borderId="0" xfId="0" applyFont="1" applyBorder="1" applyAlignment="1">
      <alignment horizontal="justify" vertical="top" wrapText="1"/>
    </xf>
    <xf numFmtId="0" fontId="7" fillId="0" borderId="9" xfId="0" applyFont="1" applyBorder="1" applyAlignment="1">
      <alignment horizontal="justify" vertical="top" wrapText="1"/>
    </xf>
    <xf numFmtId="0" fontId="7" fillId="0" borderId="8" xfId="0" applyFont="1" applyBorder="1" applyAlignment="1">
      <alignment horizontal="justify" vertical="top" wrapText="1"/>
    </xf>
    <xf numFmtId="0" fontId="7" fillId="0" borderId="28" xfId="0" applyFont="1" applyBorder="1" applyAlignment="1">
      <alignment horizontal="justify" vertical="top" wrapText="1"/>
    </xf>
    <xf numFmtId="0" fontId="7" fillId="0" borderId="11" xfId="0" applyFont="1" applyBorder="1" applyAlignment="1">
      <alignment horizontal="justify" vertical="top" wrapText="1"/>
    </xf>
    <xf numFmtId="0" fontId="7" fillId="0" borderId="10" xfId="0" applyFont="1" applyBorder="1" applyAlignment="1">
      <alignment horizontal="justify" vertical="top" wrapText="1"/>
    </xf>
    <xf numFmtId="0" fontId="7" fillId="0" borderId="0" xfId="0" applyFont="1" applyBorder="1" applyAlignment="1">
      <alignment horizontal="left" vertical="top" wrapText="1"/>
    </xf>
    <xf numFmtId="0" fontId="7" fillId="0" borderId="9" xfId="0" applyFont="1" applyBorder="1" applyAlignment="1">
      <alignment horizontal="left" vertical="top" wrapText="1"/>
    </xf>
    <xf numFmtId="0" fontId="7" fillId="0" borderId="8" xfId="0" applyFont="1" applyBorder="1" applyAlignment="1">
      <alignment horizontal="left" vertical="top" wrapText="1"/>
    </xf>
    <xf numFmtId="0" fontId="19" fillId="0" borderId="9" xfId="0" applyFont="1" applyBorder="1" applyAlignment="1">
      <alignment horizontal="left" vertical="top" wrapText="1"/>
    </xf>
    <xf numFmtId="0" fontId="7" fillId="0" borderId="28" xfId="0" applyFont="1" applyBorder="1" applyAlignment="1">
      <alignment horizontal="left" vertical="top" wrapText="1"/>
    </xf>
    <xf numFmtId="0" fontId="7" fillId="0" borderId="11" xfId="0" applyFont="1" applyBorder="1" applyAlignment="1">
      <alignment horizontal="left" vertical="top" wrapText="1"/>
    </xf>
    <xf numFmtId="0" fontId="7" fillId="0" borderId="10" xfId="0" applyFont="1" applyBorder="1" applyAlignment="1">
      <alignment horizontal="left" vertical="top" wrapText="1"/>
    </xf>
    <xf numFmtId="0" fontId="0" fillId="0" borderId="0" xfId="0" applyAlignment="1">
      <alignment vertical="top"/>
    </xf>
    <xf numFmtId="0" fontId="0" fillId="0" borderId="0" xfId="0" applyAlignment="1">
      <alignment horizontal="left" vertical="top"/>
    </xf>
    <xf numFmtId="0" fontId="6" fillId="0" borderId="9" xfId="0" applyFont="1" applyBorder="1" applyAlignment="1">
      <alignment horizontal="left" vertical="top" wrapText="1"/>
    </xf>
    <xf numFmtId="0" fontId="7" fillId="0" borderId="0" xfId="0" applyFont="1" applyBorder="1" applyAlignment="1">
      <alignment vertical="top" wrapText="1"/>
    </xf>
    <xf numFmtId="0" fontId="6" fillId="0" borderId="9" xfId="0" applyFont="1" applyBorder="1" applyAlignment="1">
      <alignment vertical="top" wrapText="1"/>
    </xf>
    <xf numFmtId="0" fontId="7" fillId="0" borderId="0" xfId="0" applyFont="1" applyBorder="1" applyAlignment="1">
      <alignment horizontal="center" vertical="top" wrapText="1"/>
    </xf>
    <xf numFmtId="0" fontId="6" fillId="0" borderId="11" xfId="0" applyFont="1" applyBorder="1" applyAlignment="1">
      <alignment vertical="top" wrapText="1"/>
    </xf>
    <xf numFmtId="0" fontId="6" fillId="0" borderId="11" xfId="0" applyFont="1" applyBorder="1" applyAlignment="1">
      <alignment horizontal="left" vertical="top" wrapText="1"/>
    </xf>
    <xf numFmtId="0" fontId="6" fillId="0" borderId="0" xfId="0" applyFont="1" applyFill="1" applyBorder="1" applyAlignment="1">
      <alignment vertical="top" wrapText="1"/>
    </xf>
    <xf numFmtId="0" fontId="8" fillId="0" borderId="28" xfId="0" applyFont="1" applyBorder="1" applyAlignment="1">
      <alignment horizontal="left" vertical="top" wrapText="1"/>
    </xf>
    <xf numFmtId="0" fontId="8" fillId="9" borderId="28" xfId="0" applyFont="1" applyFill="1" applyBorder="1" applyAlignment="1">
      <alignment horizontal="left" vertical="top" wrapText="1"/>
    </xf>
    <xf numFmtId="0" fontId="7" fillId="0" borderId="9" xfId="0" applyFont="1" applyFill="1" applyBorder="1" applyAlignment="1">
      <alignment horizontal="justify" vertical="top" wrapText="1"/>
    </xf>
    <xf numFmtId="0" fontId="8" fillId="0" borderId="8" xfId="0" applyFont="1" applyBorder="1" applyAlignment="1">
      <alignment horizontal="justify" vertical="top" wrapText="1"/>
    </xf>
    <xf numFmtId="0" fontId="7" fillId="0" borderId="28" xfId="0" applyFont="1" applyFill="1" applyBorder="1" applyAlignment="1">
      <alignment horizontal="justify" vertical="top" wrapText="1"/>
    </xf>
    <xf numFmtId="0" fontId="8" fillId="0" borderId="10" xfId="0" applyFont="1" applyBorder="1" applyAlignment="1">
      <alignment horizontal="justify" vertical="top" wrapText="1"/>
    </xf>
    <xf numFmtId="0" fontId="7" fillId="0" borderId="0" xfId="0" applyFont="1" applyFill="1" applyBorder="1" applyAlignment="1">
      <alignment horizontal="justify" vertical="top" wrapText="1"/>
    </xf>
    <xf numFmtId="0" fontId="6" fillId="0" borderId="0" xfId="0" applyFont="1" applyBorder="1" applyAlignment="1">
      <alignment vertical="top" wrapText="1"/>
    </xf>
    <xf numFmtId="0" fontId="36" fillId="0" borderId="0" xfId="0" applyFont="1" applyBorder="1" applyAlignment="1">
      <alignment vertical="top"/>
    </xf>
    <xf numFmtId="0" fontId="6" fillId="0" borderId="28" xfId="0" applyFont="1" applyBorder="1" applyAlignment="1">
      <alignment vertical="top" wrapText="1"/>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5" borderId="5" xfId="0" applyFont="1" applyFill="1" applyBorder="1" applyAlignment="1">
      <alignment horizontal="center" vertical="center" wrapText="1"/>
    </xf>
    <xf numFmtId="0" fontId="39" fillId="10" borderId="4" xfId="0" applyFont="1" applyFill="1" applyBorder="1" applyAlignment="1">
      <alignment horizontal="center" vertical="center"/>
    </xf>
    <xf numFmtId="0" fontId="7" fillId="0" borderId="83" xfId="0" applyFont="1" applyBorder="1" applyAlignment="1">
      <alignment horizontal="justify" vertical="center" wrapText="1"/>
    </xf>
    <xf numFmtId="0" fontId="7" fillId="0" borderId="84" xfId="0" applyFont="1" applyBorder="1" applyAlignment="1">
      <alignment horizontal="justify" vertical="top" wrapText="1"/>
    </xf>
    <xf numFmtId="0" fontId="7" fillId="0" borderId="84" xfId="0" applyFont="1" applyBorder="1" applyAlignment="1">
      <alignment horizontal="justify" vertical="center" wrapText="1"/>
    </xf>
    <xf numFmtId="0" fontId="7" fillId="0" borderId="86" xfId="0" applyFont="1" applyBorder="1" applyAlignment="1">
      <alignment horizontal="justify" vertical="center" wrapText="1"/>
    </xf>
    <xf numFmtId="0" fontId="7" fillId="0" borderId="87" xfId="0" applyFont="1" applyBorder="1" applyAlignment="1">
      <alignment horizontal="justify" vertical="top" wrapText="1"/>
    </xf>
    <xf numFmtId="0" fontId="7" fillId="0" borderId="87" xfId="0" applyFont="1" applyBorder="1" applyAlignment="1">
      <alignment horizontal="justify" vertical="center" wrapText="1"/>
    </xf>
    <xf numFmtId="0" fontId="7" fillId="0" borderId="85" xfId="0" applyFont="1" applyBorder="1" applyAlignment="1">
      <alignment horizontal="justify" vertical="top" wrapText="1"/>
    </xf>
    <xf numFmtId="0" fontId="7" fillId="0" borderId="88" xfId="0" applyFont="1" applyBorder="1" applyAlignment="1">
      <alignment horizontal="justify" vertical="top" wrapText="1"/>
    </xf>
    <xf numFmtId="0" fontId="7" fillId="0" borderId="84" xfId="0" applyFont="1" applyBorder="1" applyAlignment="1">
      <alignment vertical="center" wrapText="1"/>
    </xf>
    <xf numFmtId="0" fontId="7" fillId="0" borderId="85" xfId="0" applyFont="1" applyBorder="1" applyAlignment="1">
      <alignment vertical="top" wrapText="1"/>
    </xf>
    <xf numFmtId="0" fontId="7" fillId="0" borderId="84" xfId="0" applyFont="1" applyBorder="1" applyAlignment="1">
      <alignment horizontal="left" vertical="center" wrapText="1"/>
    </xf>
    <xf numFmtId="0" fontId="7" fillId="0" borderId="87" xfId="0" applyFont="1" applyBorder="1" applyAlignment="1">
      <alignment vertical="center" wrapText="1"/>
    </xf>
    <xf numFmtId="0" fontId="6" fillId="0" borderId="85" xfId="0" applyFont="1" applyBorder="1" applyAlignment="1">
      <alignment vertical="top" wrapText="1"/>
    </xf>
    <xf numFmtId="0" fontId="6" fillId="0" borderId="88" xfId="0" applyFont="1" applyBorder="1" applyAlignment="1">
      <alignment vertical="top" wrapText="1"/>
    </xf>
    <xf numFmtId="0" fontId="6" fillId="0" borderId="85" xfId="0" applyFont="1" applyFill="1" applyBorder="1" applyAlignment="1">
      <alignment vertical="top" wrapText="1"/>
    </xf>
    <xf numFmtId="0" fontId="6" fillId="0" borderId="88" xfId="0" applyFont="1" applyFill="1" applyBorder="1" applyAlignment="1">
      <alignment vertical="top" wrapText="1"/>
    </xf>
    <xf numFmtId="0" fontId="7" fillId="0" borderId="8" xfId="0" applyFont="1" applyBorder="1" applyAlignment="1">
      <alignment vertical="top" wrapText="1"/>
    </xf>
    <xf numFmtId="0" fontId="7" fillId="0" borderId="88" xfId="0" applyFont="1" applyBorder="1" applyAlignment="1">
      <alignment vertical="top" wrapText="1"/>
    </xf>
    <xf numFmtId="0" fontId="6" fillId="0" borderId="8" xfId="0" applyFont="1" applyBorder="1" applyAlignment="1">
      <alignment vertical="top" wrapText="1"/>
    </xf>
    <xf numFmtId="0" fontId="8" fillId="0" borderId="0" xfId="0" applyFont="1" applyBorder="1" applyAlignment="1">
      <alignment vertical="top" wrapText="1"/>
    </xf>
    <xf numFmtId="0" fontId="8" fillId="0" borderId="10" xfId="0" applyFont="1" applyBorder="1" applyAlignment="1">
      <alignment vertical="top" wrapText="1"/>
    </xf>
    <xf numFmtId="0" fontId="7" fillId="0" borderId="91" xfId="0" applyFont="1" applyBorder="1" applyAlignment="1">
      <alignment vertical="top" wrapText="1"/>
    </xf>
    <xf numFmtId="0" fontId="7" fillId="0" borderId="89" xfId="0" applyFont="1" applyBorder="1" applyAlignment="1">
      <alignment horizontal="left" vertical="center" wrapText="1"/>
    </xf>
    <xf numFmtId="0" fontId="7" fillId="0" borderId="87" xfId="0" applyFont="1" applyBorder="1" applyAlignment="1">
      <alignment horizontal="left" vertical="center" wrapText="1"/>
    </xf>
    <xf numFmtId="0" fontId="6" fillId="0" borderId="84" xfId="0" applyFont="1" applyBorder="1" applyAlignment="1">
      <alignment vertical="center" wrapText="1"/>
    </xf>
    <xf numFmtId="0" fontId="6" fillId="0" borderId="87" xfId="0" applyFont="1" applyBorder="1" applyAlignment="1">
      <alignment vertical="center" wrapText="1"/>
    </xf>
    <xf numFmtId="0" fontId="7" fillId="0" borderId="85" xfId="0" applyFont="1" applyFill="1" applyBorder="1" applyAlignment="1">
      <alignment horizontal="justify" vertical="top" wrapText="1"/>
    </xf>
    <xf numFmtId="0" fontId="7" fillId="0" borderId="88" xfId="0" applyFont="1" applyFill="1" applyBorder="1" applyAlignment="1">
      <alignment horizontal="justify" vertical="top" wrapText="1"/>
    </xf>
    <xf numFmtId="0" fontId="18" fillId="0" borderId="0" xfId="0" applyFont="1" applyAlignment="1">
      <alignment vertical="center" wrapText="1"/>
    </xf>
    <xf numFmtId="0" fontId="12" fillId="6" borderId="34" xfId="0" applyFont="1" applyFill="1" applyBorder="1" applyAlignment="1">
      <alignment horizontal="center" vertical="center"/>
    </xf>
    <xf numFmtId="0" fontId="12" fillId="6" borderId="35" xfId="0" applyFont="1" applyFill="1" applyBorder="1" applyAlignment="1">
      <alignment horizontal="center" vertical="center"/>
    </xf>
    <xf numFmtId="0" fontId="12" fillId="6" borderId="36" xfId="0" applyFont="1" applyFill="1" applyBorder="1" applyAlignment="1">
      <alignment horizontal="center" vertical="center"/>
    </xf>
    <xf numFmtId="0" fontId="12" fillId="6" borderId="37" xfId="0" applyFont="1" applyFill="1" applyBorder="1" applyAlignment="1">
      <alignment horizontal="center" vertical="center"/>
    </xf>
    <xf numFmtId="0" fontId="12" fillId="6" borderId="38" xfId="0" applyFont="1" applyFill="1" applyBorder="1" applyAlignment="1">
      <alignment horizontal="center" vertical="center"/>
    </xf>
    <xf numFmtId="0" fontId="12" fillId="6" borderId="39" xfId="0" applyFont="1" applyFill="1" applyBorder="1" applyAlignment="1">
      <alignment horizontal="center" vertical="center"/>
    </xf>
    <xf numFmtId="0" fontId="7" fillId="0" borderId="2" xfId="0" applyFont="1" applyFill="1" applyBorder="1" applyAlignment="1">
      <alignment vertical="top" wrapText="1"/>
    </xf>
    <xf numFmtId="0" fontId="7" fillId="0" borderId="3" xfId="0" applyFont="1" applyFill="1" applyBorder="1" applyAlignment="1">
      <alignment vertical="top" wrapText="1"/>
    </xf>
    <xf numFmtId="0" fontId="7" fillId="0" borderId="4" xfId="0" applyFont="1" applyFill="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7" fillId="0" borderId="79" xfId="0" applyFont="1" applyBorder="1" applyAlignment="1">
      <alignment vertical="top" wrapText="1"/>
    </xf>
    <xf numFmtId="0" fontId="7" fillId="0" borderId="80" xfId="0" applyFont="1" applyBorder="1" applyAlignment="1">
      <alignment vertical="top" wrapText="1"/>
    </xf>
    <xf numFmtId="0" fontId="7" fillId="0" borderId="28" xfId="0" applyFont="1" applyBorder="1" applyAlignment="1">
      <alignment vertical="top" wrapText="1"/>
    </xf>
    <xf numFmtId="0" fontId="7" fillId="0" borderId="11" xfId="0" applyFont="1" applyBorder="1" applyAlignment="1">
      <alignment vertical="top" wrapText="1"/>
    </xf>
    <xf numFmtId="0" fontId="6" fillId="0" borderId="6" xfId="0" applyFont="1" applyBorder="1" applyAlignment="1">
      <alignment vertical="top" wrapText="1"/>
    </xf>
    <xf numFmtId="0" fontId="6" fillId="0" borderId="15" xfId="0" applyFont="1" applyBorder="1" applyAlignment="1">
      <alignment vertical="top" wrapText="1"/>
    </xf>
    <xf numFmtId="0" fontId="6" fillId="0" borderId="7" xfId="0" applyFont="1" applyBorder="1" applyAlignment="1">
      <alignment vertical="top" wrapText="1"/>
    </xf>
    <xf numFmtId="0" fontId="8" fillId="0" borderId="6" xfId="0" applyFont="1" applyBorder="1" applyAlignment="1">
      <alignment vertical="top" wrapText="1"/>
    </xf>
    <xf numFmtId="0" fontId="8" fillId="0" borderId="15" xfId="0" applyFont="1" applyBorder="1" applyAlignment="1">
      <alignment vertical="top" wrapText="1"/>
    </xf>
    <xf numFmtId="0" fontId="8" fillId="0" borderId="7" xfId="0" applyFont="1" applyBorder="1" applyAlignment="1">
      <alignment vertical="top" wrapText="1"/>
    </xf>
    <xf numFmtId="0" fontId="7" fillId="9" borderId="10" xfId="0" applyFont="1" applyFill="1" applyBorder="1" applyAlignment="1">
      <alignment vertical="top" wrapText="1"/>
    </xf>
    <xf numFmtId="0" fontId="7" fillId="9" borderId="28" xfId="0" applyFont="1" applyFill="1" applyBorder="1" applyAlignment="1">
      <alignment vertical="top" wrapText="1"/>
    </xf>
    <xf numFmtId="0" fontId="7" fillId="9" borderId="11" xfId="0" applyFont="1" applyFill="1" applyBorder="1" applyAlignment="1">
      <alignment vertical="top" wrapText="1"/>
    </xf>
    <xf numFmtId="0" fontId="24" fillId="3" borderId="2" xfId="0" applyFont="1" applyFill="1" applyBorder="1" applyAlignment="1">
      <alignment horizontal="center" vertical="center"/>
    </xf>
    <xf numFmtId="0" fontId="24" fillId="3" borderId="4" xfId="0" applyFont="1" applyFill="1" applyBorder="1" applyAlignment="1">
      <alignment horizontal="center" vertical="center"/>
    </xf>
    <xf numFmtId="0" fontId="7" fillId="0" borderId="0" xfId="0" applyFont="1" applyBorder="1" applyAlignment="1">
      <alignment vertical="top"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7" fillId="0" borderId="81" xfId="0" applyFont="1" applyBorder="1" applyAlignment="1">
      <alignment vertical="top" wrapText="1"/>
    </xf>
    <xf numFmtId="0" fontId="7" fillId="0" borderId="82" xfId="0" applyFont="1" applyBorder="1" applyAlignment="1">
      <alignment vertical="top"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20" fillId="0" borderId="3" xfId="0" applyFont="1" applyBorder="1" applyAlignment="1">
      <alignment vertical="top" wrapText="1"/>
    </xf>
    <xf numFmtId="0" fontId="20" fillId="0" borderId="4" xfId="0" applyFont="1" applyBorder="1" applyAlignment="1">
      <alignment vertical="top" wrapText="1"/>
    </xf>
    <xf numFmtId="0" fontId="23" fillId="3" borderId="2"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8" xfId="0" applyFont="1" applyFill="1" applyBorder="1" applyAlignment="1">
      <alignment horizontal="center" vertical="center"/>
    </xf>
    <xf numFmtId="0" fontId="23" fillId="3" borderId="9" xfId="0" applyFont="1" applyFill="1" applyBorder="1" applyAlignment="1">
      <alignment horizontal="center" vertical="center"/>
    </xf>
    <xf numFmtId="0" fontId="23" fillId="3" borderId="10" xfId="0" applyFont="1" applyFill="1" applyBorder="1" applyAlignment="1">
      <alignment horizontal="center" vertical="center"/>
    </xf>
    <xf numFmtId="0" fontId="23" fillId="3" borderId="11" xfId="0" applyFont="1" applyFill="1" applyBorder="1" applyAlignment="1">
      <alignment horizontal="center" vertical="center"/>
    </xf>
    <xf numFmtId="0" fontId="6" fillId="4" borderId="6" xfId="0" applyFont="1" applyFill="1" applyBorder="1" applyAlignment="1">
      <alignment horizontal="center" vertical="center" textRotation="255"/>
    </xf>
    <xf numFmtId="0" fontId="6" fillId="4" borderId="7" xfId="0" applyFont="1" applyFill="1" applyBorder="1" applyAlignment="1">
      <alignment horizontal="center" vertical="center" textRotation="255"/>
    </xf>
    <xf numFmtId="0" fontId="6" fillId="4" borderId="8" xfId="0" applyFont="1" applyFill="1" applyBorder="1" applyAlignment="1">
      <alignment horizontal="center" vertical="center" textRotation="255"/>
    </xf>
    <xf numFmtId="0" fontId="6" fillId="4" borderId="9" xfId="0" applyFont="1" applyFill="1" applyBorder="1" applyAlignment="1">
      <alignment horizontal="center" vertical="center" textRotation="255"/>
    </xf>
    <xf numFmtId="0" fontId="6" fillId="4" borderId="10" xfId="0" applyFont="1" applyFill="1" applyBorder="1" applyAlignment="1">
      <alignment horizontal="center" vertical="center" textRotation="255"/>
    </xf>
    <xf numFmtId="0" fontId="6" fillId="4" borderId="11" xfId="0" applyFont="1" applyFill="1" applyBorder="1" applyAlignment="1">
      <alignment horizontal="center" vertical="center" textRotation="255"/>
    </xf>
    <xf numFmtId="0" fontId="6" fillId="4" borderId="12" xfId="0" applyFont="1" applyFill="1" applyBorder="1" applyAlignment="1">
      <alignment horizontal="center" vertical="center" textRotation="255"/>
    </xf>
    <xf numFmtId="0" fontId="6" fillId="4" borderId="13" xfId="0" applyFont="1" applyFill="1" applyBorder="1" applyAlignment="1">
      <alignment horizontal="center" vertical="center" textRotation="255"/>
    </xf>
    <xf numFmtId="0" fontId="6" fillId="4" borderId="14" xfId="0" applyFont="1" applyFill="1" applyBorder="1" applyAlignment="1">
      <alignment horizontal="center" vertical="center" textRotation="255"/>
    </xf>
    <xf numFmtId="0" fontId="0" fillId="0" borderId="14" xfId="0" applyBorder="1" applyAlignment="1">
      <alignment horizontal="center" vertical="center" wrapText="1"/>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6" xfId="0" applyFont="1" applyBorder="1" applyAlignment="1">
      <alignment vertical="top" wrapText="1"/>
    </xf>
    <xf numFmtId="0" fontId="7" fillId="0" borderId="15" xfId="0" applyFont="1" applyBorder="1" applyAlignment="1">
      <alignment vertical="top" wrapText="1"/>
    </xf>
    <xf numFmtId="0" fontId="7" fillId="0" borderId="7" xfId="0" applyFont="1" applyBorder="1" applyAlignment="1">
      <alignment vertical="top" wrapText="1"/>
    </xf>
    <xf numFmtId="0" fontId="7" fillId="0" borderId="6" xfId="0" applyFont="1" applyBorder="1" applyAlignment="1">
      <alignment vertical="center" wrapText="1"/>
    </xf>
    <xf numFmtId="0" fontId="7" fillId="0" borderId="15" xfId="0" applyFont="1" applyBorder="1" applyAlignment="1">
      <alignment vertical="center" wrapText="1"/>
    </xf>
    <xf numFmtId="0" fontId="7" fillId="0" borderId="7" xfId="0" applyFont="1" applyBorder="1" applyAlignment="1">
      <alignment vertical="center" wrapText="1"/>
    </xf>
    <xf numFmtId="0" fontId="40" fillId="2" borderId="0" xfId="0" applyFont="1" applyFill="1" applyAlignment="1">
      <alignment horizontal="center" vertical="center" wrapText="1"/>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7" fillId="0" borderId="0" xfId="0" applyFont="1" applyBorder="1" applyAlignment="1">
      <alignment horizontal="left" vertical="top" wrapText="1"/>
    </xf>
    <xf numFmtId="0" fontId="7" fillId="0" borderId="9" xfId="0" applyFont="1" applyBorder="1" applyAlignment="1">
      <alignment horizontal="left" vertical="top" wrapText="1"/>
    </xf>
    <xf numFmtId="0" fontId="8" fillId="0" borderId="6" xfId="0" applyFont="1" applyBorder="1" applyAlignment="1">
      <alignment horizontal="left" vertical="top" wrapText="1"/>
    </xf>
    <xf numFmtId="0" fontId="8" fillId="0" borderId="15" xfId="0" applyFont="1" applyBorder="1" applyAlignment="1">
      <alignment horizontal="left" vertical="top" wrapText="1"/>
    </xf>
    <xf numFmtId="0" fontId="8" fillId="0" borderId="7" xfId="0" applyFont="1" applyBorder="1" applyAlignment="1">
      <alignment horizontal="left" vertical="top" wrapText="1"/>
    </xf>
    <xf numFmtId="0" fontId="7" fillId="0" borderId="6" xfId="0" applyFont="1" applyBorder="1" applyAlignment="1">
      <alignment horizontal="left" vertical="top" wrapText="1"/>
    </xf>
    <xf numFmtId="0" fontId="7" fillId="0" borderId="15" xfId="0" applyFont="1" applyBorder="1" applyAlignment="1">
      <alignment horizontal="left" vertical="top" wrapText="1"/>
    </xf>
    <xf numFmtId="0" fontId="7" fillId="0" borderId="7" xfId="0" applyFont="1" applyBorder="1" applyAlignment="1">
      <alignment horizontal="left" vertical="top" wrapText="1"/>
    </xf>
    <xf numFmtId="0" fontId="7" fillId="0" borderId="9" xfId="0" applyFont="1" applyBorder="1" applyAlignment="1">
      <alignment vertical="top" wrapText="1"/>
    </xf>
    <xf numFmtId="0" fontId="6" fillId="4" borderId="6" xfId="0" applyFont="1" applyFill="1" applyBorder="1" applyAlignment="1">
      <alignment horizontal="center" vertical="center" textRotation="255" shrinkToFit="1"/>
    </xf>
    <xf numFmtId="0" fontId="6" fillId="4" borderId="7" xfId="0" applyFont="1" applyFill="1" applyBorder="1" applyAlignment="1">
      <alignment horizontal="center" vertical="center" textRotation="255" shrinkToFit="1"/>
    </xf>
    <xf numFmtId="0" fontId="6" fillId="4" borderId="8" xfId="0" applyFont="1" applyFill="1" applyBorder="1" applyAlignment="1">
      <alignment horizontal="center" vertical="center" textRotation="255" shrinkToFit="1"/>
    </xf>
    <xf numFmtId="0" fontId="6" fillId="4" borderId="9" xfId="0" applyFont="1" applyFill="1" applyBorder="1" applyAlignment="1">
      <alignment horizontal="center" vertical="center" textRotation="255" shrinkToFit="1"/>
    </xf>
    <xf numFmtId="0" fontId="6" fillId="4" borderId="10" xfId="0" applyFont="1" applyFill="1" applyBorder="1" applyAlignment="1">
      <alignment horizontal="center" vertical="center" textRotation="255" shrinkToFit="1"/>
    </xf>
    <xf numFmtId="0" fontId="6" fillId="4" borderId="11" xfId="0" applyFont="1" applyFill="1" applyBorder="1" applyAlignment="1">
      <alignment horizontal="center" vertical="center" textRotation="255" shrinkToFit="1"/>
    </xf>
    <xf numFmtId="0" fontId="18" fillId="0" borderId="0" xfId="0" applyFont="1" applyAlignment="1"/>
    <xf numFmtId="0" fontId="41" fillId="0" borderId="0" xfId="0" applyFont="1" applyAlignment="1">
      <alignment vertical="center" wrapText="1"/>
    </xf>
    <xf numFmtId="0" fontId="7" fillId="0" borderId="0" xfId="0" applyFont="1" applyBorder="1" applyAlignment="1">
      <alignment horizontal="center" vertical="top" wrapText="1"/>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8" fillId="5" borderId="2"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25" fillId="3" borderId="6" xfId="0" applyFont="1" applyFill="1" applyBorder="1" applyAlignment="1">
      <alignment horizontal="center" vertical="center"/>
    </xf>
    <xf numFmtId="0" fontId="25" fillId="3" borderId="7" xfId="0" applyFont="1" applyFill="1" applyBorder="1" applyAlignment="1">
      <alignment horizontal="center" vertical="center"/>
    </xf>
    <xf numFmtId="0" fontId="25" fillId="3" borderId="8" xfId="0" applyFont="1" applyFill="1" applyBorder="1" applyAlignment="1">
      <alignment horizontal="center" vertical="center"/>
    </xf>
    <xf numFmtId="0" fontId="25" fillId="3" borderId="9" xfId="0" applyFont="1" applyFill="1" applyBorder="1" applyAlignment="1">
      <alignment horizontal="center" vertical="center"/>
    </xf>
    <xf numFmtId="0" fontId="25" fillId="3" borderId="10" xfId="0" applyFont="1" applyFill="1" applyBorder="1" applyAlignment="1">
      <alignment horizontal="center" vertical="center"/>
    </xf>
    <xf numFmtId="0" fontId="25" fillId="3" borderId="11" xfId="0" applyFont="1" applyFill="1" applyBorder="1" applyAlignment="1">
      <alignment horizontal="center" vertical="center"/>
    </xf>
    <xf numFmtId="0" fontId="24" fillId="3" borderId="6" xfId="0" applyFont="1" applyFill="1" applyBorder="1" applyAlignment="1">
      <alignment horizontal="center" vertical="center"/>
    </xf>
    <xf numFmtId="0" fontId="24" fillId="3" borderId="7" xfId="0" applyFont="1" applyFill="1" applyBorder="1" applyAlignment="1">
      <alignment horizontal="center" vertical="center"/>
    </xf>
    <xf numFmtId="0" fontId="24" fillId="3" borderId="8" xfId="0" applyFont="1" applyFill="1" applyBorder="1" applyAlignment="1">
      <alignment horizontal="center" vertical="center"/>
    </xf>
    <xf numFmtId="0" fontId="24" fillId="3" borderId="9" xfId="0" applyFont="1" applyFill="1" applyBorder="1" applyAlignment="1">
      <alignment horizontal="center" vertical="center"/>
    </xf>
    <xf numFmtId="0" fontId="24" fillId="3" borderId="10" xfId="0" applyFont="1" applyFill="1" applyBorder="1" applyAlignment="1">
      <alignment horizontal="center" vertical="center"/>
    </xf>
    <xf numFmtId="0" fontId="24" fillId="3" borderId="11" xfId="0" applyFont="1" applyFill="1" applyBorder="1" applyAlignment="1">
      <alignment horizontal="center" vertical="center"/>
    </xf>
    <xf numFmtId="0" fontId="25" fillId="0" borderId="26"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25" fillId="0" borderId="31" xfId="0" applyFont="1" applyBorder="1" applyAlignment="1">
      <alignment horizontal="center" vertical="center"/>
    </xf>
    <xf numFmtId="0" fontId="25" fillId="0" borderId="32" xfId="0" applyFont="1" applyBorder="1" applyAlignment="1">
      <alignment horizontal="center" vertical="center"/>
    </xf>
    <xf numFmtId="0" fontId="25" fillId="0" borderId="33" xfId="0" applyFont="1" applyBorder="1" applyAlignment="1">
      <alignment horizontal="center" vertical="center"/>
    </xf>
    <xf numFmtId="0" fontId="37" fillId="4" borderId="2" xfId="0" applyFont="1" applyFill="1" applyBorder="1" applyAlignment="1">
      <alignment horizontal="center" vertical="center"/>
    </xf>
    <xf numFmtId="0" fontId="38" fillId="0" borderId="3" xfId="0" applyFont="1" applyBorder="1" applyAlignment="1">
      <alignment horizontal="center" vertical="center"/>
    </xf>
    <xf numFmtId="0" fontId="38" fillId="0" borderId="4" xfId="0" applyFont="1" applyBorder="1" applyAlignment="1">
      <alignment horizontal="center" vertical="center"/>
    </xf>
    <xf numFmtId="0" fontId="7" fillId="0" borderId="28" xfId="0" applyFont="1" applyBorder="1" applyAlignment="1">
      <alignment horizontal="center" vertical="top" wrapText="1"/>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8" fillId="0" borderId="6" xfId="0" applyFont="1" applyBorder="1" applyAlignment="1">
      <alignment horizontal="justify" vertical="top" wrapText="1"/>
    </xf>
    <xf numFmtId="0" fontId="0" fillId="0" borderId="15" xfId="0" applyBorder="1" applyAlignment="1">
      <alignment horizontal="justify" vertical="top" wrapText="1"/>
    </xf>
    <xf numFmtId="0" fontId="0" fillId="0" borderId="7" xfId="0" applyBorder="1" applyAlignment="1">
      <alignment horizontal="justify" vertical="top"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8" fillId="0" borderId="2" xfId="0" applyFont="1" applyBorder="1" applyAlignment="1">
      <alignment horizontal="justify" vertical="top" wrapText="1"/>
    </xf>
    <xf numFmtId="0" fontId="0" fillId="0" borderId="3" xfId="0" applyBorder="1" applyAlignment="1">
      <alignment horizontal="justify" vertical="top" wrapText="1"/>
    </xf>
    <xf numFmtId="0" fontId="0" fillId="0" borderId="4" xfId="0" applyBorder="1" applyAlignment="1">
      <alignment horizontal="justify" vertical="top" wrapText="1"/>
    </xf>
    <xf numFmtId="0" fontId="7" fillId="0" borderId="42" xfId="0" applyFont="1" applyBorder="1" applyAlignment="1" applyProtection="1">
      <alignment horizontal="center" vertical="center" wrapText="1"/>
      <protection locked="0"/>
    </xf>
    <xf numFmtId="0" fontId="7" fillId="0" borderId="47"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28" fillId="0" borderId="0" xfId="0" applyFont="1" applyAlignment="1">
      <alignment horizontal="center" wrapText="1"/>
    </xf>
    <xf numFmtId="0" fontId="29" fillId="0" borderId="0" xfId="0" applyFont="1" applyAlignment="1">
      <alignment horizontal="center" wrapText="1"/>
    </xf>
    <xf numFmtId="0" fontId="7" fillId="0" borderId="89" xfId="0" applyFont="1" applyBorder="1" applyAlignment="1">
      <alignment horizontal="left" vertical="center" wrapText="1"/>
    </xf>
    <xf numFmtId="0" fontId="7" fillId="0" borderId="90" xfId="0" applyFont="1" applyBorder="1" applyAlignment="1">
      <alignment horizontal="left" vertical="center" wrapText="1"/>
    </xf>
    <xf numFmtId="0" fontId="6" fillId="0" borderId="6" xfId="0" applyFont="1" applyBorder="1" applyAlignment="1">
      <alignment horizontal="left" vertical="top" wrapText="1"/>
    </xf>
    <xf numFmtId="0" fontId="6" fillId="0" borderId="15" xfId="0" applyFont="1" applyBorder="1" applyAlignment="1">
      <alignment horizontal="left" vertical="top" wrapText="1"/>
    </xf>
    <xf numFmtId="0" fontId="6" fillId="0" borderId="7" xfId="0" applyFont="1" applyBorder="1" applyAlignment="1">
      <alignment horizontal="left" vertical="top" wrapText="1"/>
    </xf>
    <xf numFmtId="0" fontId="6" fillId="0" borderId="2" xfId="0" applyFont="1" applyFill="1" applyBorder="1" applyAlignment="1">
      <alignment vertical="top" wrapText="1"/>
    </xf>
    <xf numFmtId="0" fontId="36" fillId="0" borderId="3" xfId="0" applyFont="1" applyBorder="1" applyAlignment="1">
      <alignment vertical="top" wrapText="1"/>
    </xf>
    <xf numFmtId="0" fontId="36" fillId="0" borderId="4" xfId="0" applyFont="1" applyBorder="1" applyAlignment="1">
      <alignment vertical="top" wrapText="1"/>
    </xf>
    <xf numFmtId="0" fontId="36" fillId="0" borderId="15" xfId="0" applyFont="1" applyBorder="1" applyAlignment="1">
      <alignment vertical="top" wrapText="1"/>
    </xf>
    <xf numFmtId="0" fontId="36" fillId="0" borderId="7" xfId="0" applyFont="1" applyBorder="1" applyAlignment="1">
      <alignment vertical="top" wrapText="1"/>
    </xf>
    <xf numFmtId="0" fontId="6" fillId="10" borderId="12" xfId="0" applyFont="1" applyFill="1" applyBorder="1" applyAlignment="1">
      <alignment horizontal="center" vertical="center" wrapText="1"/>
    </xf>
    <xf numFmtId="0" fontId="6" fillId="10" borderId="13" xfId="0" applyFont="1" applyFill="1" applyBorder="1" applyAlignment="1">
      <alignment horizontal="center" vertical="center" wrapText="1"/>
    </xf>
    <xf numFmtId="0" fontId="6" fillId="10" borderId="14" xfId="0" applyFont="1" applyFill="1" applyBorder="1" applyAlignment="1">
      <alignment horizontal="center" vertical="center" wrapText="1"/>
    </xf>
    <xf numFmtId="0" fontId="7" fillId="8" borderId="6" xfId="0" applyFont="1" applyFill="1" applyBorder="1" applyAlignment="1">
      <alignment vertical="top" wrapText="1"/>
    </xf>
    <xf numFmtId="0" fontId="7" fillId="8" borderId="15" xfId="0" applyFont="1" applyFill="1" applyBorder="1" applyAlignment="1">
      <alignment vertical="top" wrapText="1"/>
    </xf>
    <xf numFmtId="0" fontId="7" fillId="8" borderId="7" xfId="0" applyFont="1" applyFill="1" applyBorder="1" applyAlignment="1">
      <alignment vertical="top" wrapText="1"/>
    </xf>
    <xf numFmtId="0" fontId="6" fillId="10" borderId="2" xfId="0" applyFont="1" applyFill="1" applyBorder="1" applyAlignment="1">
      <alignment horizontal="center" vertical="center"/>
    </xf>
    <xf numFmtId="0" fontId="6" fillId="10" borderId="4" xfId="0" applyFont="1" applyFill="1" applyBorder="1" applyAlignment="1">
      <alignment horizontal="center" vertical="center"/>
    </xf>
    <xf numFmtId="0" fontId="6" fillId="10" borderId="12" xfId="0" applyFont="1" applyFill="1" applyBorder="1" applyAlignment="1">
      <alignment horizontal="center" vertical="center" textRotation="255"/>
    </xf>
    <xf numFmtId="0" fontId="6" fillId="10" borderId="13" xfId="0" applyFont="1" applyFill="1" applyBorder="1" applyAlignment="1">
      <alignment horizontal="center" vertical="center" textRotation="255"/>
    </xf>
    <xf numFmtId="0" fontId="6" fillId="10" borderId="6" xfId="0" applyFont="1" applyFill="1" applyBorder="1" applyAlignment="1">
      <alignment horizontal="center" vertical="center" textRotation="255" shrinkToFit="1"/>
    </xf>
    <xf numFmtId="0" fontId="6" fillId="10" borderId="7" xfId="0" applyFont="1" applyFill="1" applyBorder="1" applyAlignment="1">
      <alignment horizontal="center" vertical="center" textRotation="255" shrinkToFit="1"/>
    </xf>
    <xf numFmtId="0" fontId="6" fillId="10" borderId="8" xfId="0" applyFont="1" applyFill="1" applyBorder="1" applyAlignment="1">
      <alignment horizontal="center" vertical="center" textRotation="255" shrinkToFit="1"/>
    </xf>
    <xf numFmtId="0" fontId="6" fillId="10" borderId="9" xfId="0" applyFont="1" applyFill="1" applyBorder="1" applyAlignment="1">
      <alignment horizontal="center" vertical="center" textRotation="255" shrinkToFit="1"/>
    </xf>
    <xf numFmtId="0" fontId="6" fillId="10" borderId="14" xfId="0" applyFont="1" applyFill="1" applyBorder="1" applyAlignment="1">
      <alignment horizontal="center" vertical="center" textRotation="255"/>
    </xf>
    <xf numFmtId="0" fontId="6" fillId="10" borderId="6" xfId="0" applyFont="1" applyFill="1" applyBorder="1" applyAlignment="1">
      <alignment horizontal="center" vertical="center" textRotation="255"/>
    </xf>
    <xf numFmtId="0" fontId="6" fillId="10" borderId="7" xfId="0" applyFont="1" applyFill="1" applyBorder="1" applyAlignment="1">
      <alignment horizontal="center" vertical="center" textRotation="255"/>
    </xf>
    <xf numFmtId="0" fontId="6" fillId="10" borderId="8" xfId="0" applyFont="1" applyFill="1" applyBorder="1" applyAlignment="1">
      <alignment horizontal="center" vertical="center" textRotation="255"/>
    </xf>
    <xf numFmtId="0" fontId="6" fillId="10" borderId="9" xfId="0" applyFont="1" applyFill="1" applyBorder="1" applyAlignment="1">
      <alignment horizontal="center" vertical="center" textRotation="255"/>
    </xf>
    <xf numFmtId="0" fontId="6" fillId="10" borderId="10" xfId="0" applyFont="1" applyFill="1" applyBorder="1" applyAlignment="1">
      <alignment horizontal="center" vertical="center" textRotation="255"/>
    </xf>
    <xf numFmtId="0" fontId="6" fillId="10" borderId="11" xfId="0" applyFont="1" applyFill="1" applyBorder="1" applyAlignment="1">
      <alignment horizontal="center" vertical="center" textRotation="255"/>
    </xf>
    <xf numFmtId="0" fontId="7" fillId="10" borderId="3" xfId="0" applyFont="1" applyFill="1" applyBorder="1" applyAlignment="1">
      <alignment horizontal="center" vertical="center"/>
    </xf>
    <xf numFmtId="0" fontId="7" fillId="10" borderId="4" xfId="0" applyFont="1" applyFill="1" applyBorder="1" applyAlignment="1">
      <alignment horizontal="center" vertical="center"/>
    </xf>
    <xf numFmtId="0" fontId="7" fillId="0" borderId="91" xfId="0" applyFont="1" applyBorder="1" applyAlignment="1">
      <alignment horizontal="left" vertical="top" wrapText="1"/>
    </xf>
    <xf numFmtId="0" fontId="7" fillId="0" borderId="92" xfId="0" applyFont="1" applyBorder="1" applyAlignment="1">
      <alignment horizontal="left" vertical="top" wrapText="1"/>
    </xf>
    <xf numFmtId="0" fontId="7" fillId="0" borderId="85" xfId="0" applyFont="1" applyBorder="1" applyAlignment="1">
      <alignment horizontal="left" vertical="top" wrapText="1"/>
    </xf>
    <xf numFmtId="0" fontId="7" fillId="0" borderId="88" xfId="0" applyFont="1" applyBorder="1" applyAlignment="1">
      <alignment horizontal="left" vertical="top" wrapText="1"/>
    </xf>
  </cellXfs>
  <cellStyles count="4">
    <cellStyle name="桁区切り" xfId="3" builtinId="6"/>
    <cellStyle name="桁区切り 2" xfId="1"/>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327358</xdr:colOff>
      <xdr:row>22</xdr:row>
      <xdr:rowOff>49129</xdr:rowOff>
    </xdr:from>
    <xdr:to>
      <xdr:col>3</xdr:col>
      <xdr:colOff>727408</xdr:colOff>
      <xdr:row>22</xdr:row>
      <xdr:rowOff>172954</xdr:rowOff>
    </xdr:to>
    <xdr:sp macro="" textlink="">
      <xdr:nvSpPr>
        <xdr:cNvPr id="2" name="屈折矢印 1">
          <a:extLst>
            <a:ext uri="{FF2B5EF4-FFF2-40B4-BE49-F238E27FC236}">
              <a16:creationId xmlns:a16="http://schemas.microsoft.com/office/drawing/2014/main" id="{00000000-0008-0000-0800-000007000000}"/>
            </a:ext>
          </a:extLst>
        </xdr:cNvPr>
        <xdr:cNvSpPr/>
      </xdr:nvSpPr>
      <xdr:spPr>
        <a:xfrm flipH="1">
          <a:off x="2202279" y="5132471"/>
          <a:ext cx="400050" cy="123825"/>
        </a:xfrm>
        <a:prstGeom prst="bentUpArrow">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276226</xdr:colOff>
      <xdr:row>22</xdr:row>
      <xdr:rowOff>38601</xdr:rowOff>
    </xdr:from>
    <xdr:to>
      <xdr:col>6</xdr:col>
      <xdr:colOff>1</xdr:colOff>
      <xdr:row>22</xdr:row>
      <xdr:rowOff>162426</xdr:rowOff>
    </xdr:to>
    <xdr:sp macro="" textlink="">
      <xdr:nvSpPr>
        <xdr:cNvPr id="3" name="屈折矢印 2">
          <a:extLst>
            <a:ext uri="{FF2B5EF4-FFF2-40B4-BE49-F238E27FC236}">
              <a16:creationId xmlns:a16="http://schemas.microsoft.com/office/drawing/2014/main" id="{00000000-0008-0000-0800-000009000000}"/>
            </a:ext>
          </a:extLst>
        </xdr:cNvPr>
        <xdr:cNvSpPr/>
      </xdr:nvSpPr>
      <xdr:spPr>
        <a:xfrm flipH="1">
          <a:off x="3715252" y="5121943"/>
          <a:ext cx="395538" cy="123825"/>
        </a:xfrm>
        <a:prstGeom prst="bentUpArrow">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70351</xdr:colOff>
      <xdr:row>0</xdr:row>
      <xdr:rowOff>71854</xdr:rowOff>
    </xdr:from>
    <xdr:to>
      <xdr:col>2</xdr:col>
      <xdr:colOff>502152</xdr:colOff>
      <xdr:row>1</xdr:row>
      <xdr:rowOff>37598</xdr:rowOff>
    </xdr:to>
    <xdr:sp macro="" textlink="">
      <xdr:nvSpPr>
        <xdr:cNvPr id="4" name="四角形: 角を丸くする 2">
          <a:extLst>
            <a:ext uri="{FF2B5EF4-FFF2-40B4-BE49-F238E27FC236}">
              <a16:creationId xmlns:a16="http://schemas.microsoft.com/office/drawing/2014/main" id="{32D77D59-1760-4115-8D50-2F9AA0568A82}"/>
            </a:ext>
          </a:extLst>
        </xdr:cNvPr>
        <xdr:cNvSpPr/>
      </xdr:nvSpPr>
      <xdr:spPr>
        <a:xfrm>
          <a:off x="70351" y="71854"/>
          <a:ext cx="1634959" cy="186323"/>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100" b="1"/>
            <a:t>水色のセルの入力必須</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4_&#22320;&#22495;&#21332;&#20685;&#23616;/05_&#30007;&#22899;&#20849;&#21516;&#21442;&#30011;&#35506;/50_&#12511;&#12514;&#12470;&#20225;&#26989;&#35469;&#23450;/R7/01_&#12511;&#12514;&#12470;&#30003;&#35531;&#26041;&#27861;&#31561;&#30456;&#35527;/20250716_&#20853;&#24235;&#30476;&#12408;&#36820;&#20449;/(0716&#65289;jikohyouk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資料"/>
      <sheetName val="☆自己評価シート☆"/>
      <sheetName val="項目１"/>
      <sheetName val="項目２"/>
      <sheetName val="項目３ "/>
      <sheetName val="項目４"/>
      <sheetName val="項目５ "/>
      <sheetName val="項目６ "/>
      <sheetName val="項目7・8"/>
      <sheetName val="項目９"/>
      <sheetName val="項目10"/>
      <sheetName val="項目11"/>
      <sheetName val="項目12"/>
      <sheetName val="項目13"/>
      <sheetName val="項目14"/>
      <sheetName val="項目15"/>
      <sheetName val="項目16"/>
      <sheetName val="項目17"/>
      <sheetName val="項目18"/>
      <sheetName val="項目19"/>
      <sheetName val="項目20"/>
      <sheetName val="参照用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4"/>
  <sheetViews>
    <sheetView tabSelected="1" view="pageBreakPreview" zoomScale="106" zoomScaleNormal="100" zoomScaleSheetLayoutView="106" workbookViewId="0">
      <selection sqref="A1:N1"/>
    </sheetView>
  </sheetViews>
  <sheetFormatPr defaultRowHeight="18.75" x14ac:dyDescent="0.4"/>
  <cols>
    <col min="1" max="3" width="3.75" customWidth="1"/>
    <col min="4" max="4" width="2" customWidth="1"/>
    <col min="5" max="5" width="3" customWidth="1"/>
    <col min="6" max="6" width="70.875" customWidth="1"/>
    <col min="7" max="7" width="1.875" customWidth="1"/>
    <col min="8" max="8" width="3" customWidth="1"/>
    <col min="9" max="9" width="55.5" customWidth="1"/>
    <col min="10" max="10" width="13" customWidth="1"/>
    <col min="11" max="11" width="4.25" customWidth="1"/>
    <col min="12" max="12" width="13" customWidth="1"/>
    <col min="13" max="13" width="3.375" customWidth="1"/>
    <col min="14" max="14" width="9" customWidth="1"/>
  </cols>
  <sheetData>
    <row r="1" spans="1:16" ht="24" customHeight="1" x14ac:dyDescent="0.4">
      <c r="A1" s="332" t="s">
        <v>274</v>
      </c>
      <c r="B1" s="332"/>
      <c r="C1" s="332"/>
      <c r="D1" s="332"/>
      <c r="E1" s="332"/>
      <c r="F1" s="332"/>
      <c r="G1" s="332"/>
      <c r="H1" s="332"/>
      <c r="I1" s="332"/>
      <c r="J1" s="332"/>
      <c r="K1" s="332"/>
      <c r="L1" s="332"/>
      <c r="M1" s="332"/>
      <c r="N1" s="332"/>
    </row>
    <row r="3" spans="1:16" x14ac:dyDescent="0.4">
      <c r="B3" s="69" t="s">
        <v>137</v>
      </c>
      <c r="C3" s="351" t="s">
        <v>86</v>
      </c>
      <c r="D3" s="351"/>
      <c r="E3" s="351"/>
      <c r="F3" s="351"/>
      <c r="G3" s="351"/>
      <c r="H3" s="351"/>
      <c r="I3" s="351"/>
    </row>
    <row r="4" spans="1:16" ht="38.25" customHeight="1" x14ac:dyDescent="0.4">
      <c r="B4" s="70" t="s">
        <v>137</v>
      </c>
      <c r="C4" s="352" t="s">
        <v>235</v>
      </c>
      <c r="D4" s="352"/>
      <c r="E4" s="352"/>
      <c r="F4" s="352"/>
      <c r="G4" s="352"/>
      <c r="H4" s="352"/>
      <c r="I4" s="352"/>
    </row>
    <row r="5" spans="1:16" x14ac:dyDescent="0.4">
      <c r="B5" t="s">
        <v>137</v>
      </c>
      <c r="C5" s="261" t="s">
        <v>234</v>
      </c>
      <c r="D5" s="261"/>
      <c r="E5" s="261"/>
      <c r="F5" s="261"/>
      <c r="G5" s="261"/>
      <c r="H5" s="261"/>
      <c r="I5" s="261"/>
    </row>
    <row r="6" spans="1:16" x14ac:dyDescent="0.4">
      <c r="B6" t="s">
        <v>137</v>
      </c>
      <c r="C6" s="261" t="s">
        <v>144</v>
      </c>
      <c r="D6" s="261"/>
      <c r="E6" s="261"/>
      <c r="F6" s="261"/>
      <c r="G6" s="261"/>
      <c r="H6" s="261"/>
      <c r="I6" s="261"/>
    </row>
    <row r="7" spans="1:16" ht="18.75" customHeight="1" thickBot="1" x14ac:dyDescent="0.45">
      <c r="B7" t="s">
        <v>137</v>
      </c>
      <c r="C7" s="261" t="s">
        <v>273</v>
      </c>
      <c r="D7" s="261"/>
      <c r="E7" s="261"/>
      <c r="F7" s="261"/>
      <c r="G7" s="261"/>
      <c r="H7" s="261"/>
      <c r="I7" s="261"/>
    </row>
    <row r="8" spans="1:16" x14ac:dyDescent="0.4">
      <c r="F8" s="87" t="s">
        <v>0</v>
      </c>
      <c r="J8" s="85"/>
      <c r="K8" s="85"/>
      <c r="L8" s="85"/>
      <c r="M8" s="85"/>
      <c r="N8" s="85"/>
    </row>
    <row r="9" spans="1:16" ht="28.5" customHeight="1" thickBot="1" x14ac:dyDescent="0.45">
      <c r="F9" s="88"/>
      <c r="J9" s="86"/>
      <c r="K9" s="86"/>
      <c r="L9" s="86"/>
      <c r="M9" s="86"/>
      <c r="N9" s="86"/>
    </row>
    <row r="10" spans="1:16" ht="14.1" customHeight="1" x14ac:dyDescent="0.4">
      <c r="I10" s="68"/>
      <c r="J10" s="67"/>
      <c r="K10" s="67"/>
    </row>
    <row r="11" spans="1:16" ht="30" customHeight="1" x14ac:dyDescent="0.4">
      <c r="A11" s="381" t="s">
        <v>1</v>
      </c>
      <c r="B11" s="382"/>
      <c r="C11" s="383"/>
      <c r="D11" s="228"/>
      <c r="E11" s="229"/>
      <c r="F11" s="230" t="s">
        <v>2</v>
      </c>
      <c r="G11" s="228"/>
      <c r="H11" s="229"/>
      <c r="I11" s="230" t="s">
        <v>83</v>
      </c>
      <c r="J11" s="361" t="s">
        <v>88</v>
      </c>
      <c r="K11" s="362"/>
      <c r="L11" s="354" t="s">
        <v>3</v>
      </c>
      <c r="M11" s="355"/>
      <c r="N11" s="231" t="s">
        <v>89</v>
      </c>
    </row>
    <row r="12" spans="1:16" ht="17.100000000000001" customHeight="1" x14ac:dyDescent="0.4">
      <c r="A12" s="345" t="s">
        <v>4</v>
      </c>
      <c r="B12" s="346"/>
      <c r="C12" s="295">
        <v>1</v>
      </c>
      <c r="D12" s="286" t="s">
        <v>236</v>
      </c>
      <c r="E12" s="287"/>
      <c r="F12" s="288"/>
      <c r="G12" s="326" t="s">
        <v>275</v>
      </c>
      <c r="H12" s="327"/>
      <c r="I12" s="328"/>
      <c r="J12" s="363"/>
      <c r="K12" s="364"/>
      <c r="L12" s="277"/>
      <c r="M12" s="356"/>
      <c r="N12" s="333" t="str">
        <f t="shared" ref="N12:N38" si="0">IF(J12="〇","〇","")</f>
        <v/>
      </c>
      <c r="P12" s="71"/>
    </row>
    <row r="13" spans="1:16" ht="15.75" customHeight="1" x14ac:dyDescent="0.4">
      <c r="A13" s="347"/>
      <c r="B13" s="348"/>
      <c r="C13" s="296"/>
      <c r="D13" s="74"/>
      <c r="E13" s="202" t="s">
        <v>90</v>
      </c>
      <c r="F13" s="203" t="s">
        <v>96</v>
      </c>
      <c r="G13" s="204"/>
      <c r="H13" s="202" t="s">
        <v>90</v>
      </c>
      <c r="I13" s="211" t="s">
        <v>102</v>
      </c>
      <c r="J13" s="365"/>
      <c r="K13" s="366"/>
      <c r="L13" s="357"/>
      <c r="M13" s="358"/>
      <c r="N13" s="334"/>
      <c r="P13" s="71"/>
    </row>
    <row r="14" spans="1:16" ht="15.75" customHeight="1" x14ac:dyDescent="0.4">
      <c r="A14" s="347"/>
      <c r="B14" s="348"/>
      <c r="C14" s="296"/>
      <c r="D14" s="74"/>
      <c r="E14" s="202" t="s">
        <v>92</v>
      </c>
      <c r="F14" s="203" t="s">
        <v>97</v>
      </c>
      <c r="G14" s="204"/>
      <c r="H14" s="202" t="s">
        <v>92</v>
      </c>
      <c r="I14" s="211" t="s">
        <v>103</v>
      </c>
      <c r="J14" s="365"/>
      <c r="K14" s="366"/>
      <c r="L14" s="357"/>
      <c r="M14" s="358"/>
      <c r="N14" s="334"/>
      <c r="P14" s="71"/>
    </row>
    <row r="15" spans="1:16" ht="15.75" customHeight="1" x14ac:dyDescent="0.4">
      <c r="A15" s="347"/>
      <c r="B15" s="348"/>
      <c r="C15" s="296"/>
      <c r="D15" s="74"/>
      <c r="E15" s="202" t="s">
        <v>93</v>
      </c>
      <c r="F15" s="203" t="s">
        <v>98</v>
      </c>
      <c r="G15" s="204"/>
      <c r="H15" s="202" t="s">
        <v>93</v>
      </c>
      <c r="I15" s="211" t="s">
        <v>104</v>
      </c>
      <c r="J15" s="365"/>
      <c r="K15" s="366"/>
      <c r="L15" s="357"/>
      <c r="M15" s="358"/>
      <c r="N15" s="334"/>
      <c r="P15" s="71"/>
    </row>
    <row r="16" spans="1:16" ht="15.75" customHeight="1" x14ac:dyDescent="0.4">
      <c r="A16" s="347"/>
      <c r="B16" s="348"/>
      <c r="C16" s="296"/>
      <c r="D16" s="74"/>
      <c r="E16" s="202" t="s">
        <v>94</v>
      </c>
      <c r="F16" s="203" t="s">
        <v>99</v>
      </c>
      <c r="G16" s="204"/>
      <c r="H16" s="202" t="s">
        <v>94</v>
      </c>
      <c r="I16" s="211" t="s">
        <v>105</v>
      </c>
      <c r="J16" s="365"/>
      <c r="K16" s="366"/>
      <c r="L16" s="357"/>
      <c r="M16" s="358"/>
      <c r="N16" s="334"/>
      <c r="P16" s="71"/>
    </row>
    <row r="17" spans="1:16" ht="15.75" customHeight="1" x14ac:dyDescent="0.4">
      <c r="A17" s="347"/>
      <c r="B17" s="348"/>
      <c r="C17" s="297"/>
      <c r="D17" s="75"/>
      <c r="E17" s="206" t="s">
        <v>95</v>
      </c>
      <c r="F17" s="207" t="s">
        <v>100</v>
      </c>
      <c r="G17" s="208"/>
      <c r="H17" s="206" t="s">
        <v>95</v>
      </c>
      <c r="I17" s="216" t="s">
        <v>239</v>
      </c>
      <c r="J17" s="367"/>
      <c r="K17" s="368"/>
      <c r="L17" s="359"/>
      <c r="M17" s="360"/>
      <c r="N17" s="335"/>
      <c r="P17" s="71"/>
    </row>
    <row r="18" spans="1:16" ht="18.95" customHeight="1" x14ac:dyDescent="0.4">
      <c r="A18" s="347"/>
      <c r="B18" s="348"/>
      <c r="C18" s="295">
        <v>2</v>
      </c>
      <c r="D18" s="338" t="s">
        <v>242</v>
      </c>
      <c r="E18" s="339"/>
      <c r="F18" s="340"/>
      <c r="G18" s="341" t="s">
        <v>276</v>
      </c>
      <c r="H18" s="342"/>
      <c r="I18" s="343"/>
      <c r="J18" s="363"/>
      <c r="K18" s="364"/>
      <c r="L18" s="277"/>
      <c r="M18" s="356"/>
      <c r="N18" s="333" t="str">
        <f>IF(J18="〇","〇","")</f>
        <v/>
      </c>
    </row>
    <row r="19" spans="1:16" ht="16.5" customHeight="1" x14ac:dyDescent="0.4">
      <c r="A19" s="347"/>
      <c r="B19" s="348"/>
      <c r="C19" s="296"/>
      <c r="D19" s="204"/>
      <c r="E19" s="336" t="s">
        <v>131</v>
      </c>
      <c r="F19" s="337"/>
      <c r="G19" s="204"/>
      <c r="H19" s="212" t="s">
        <v>114</v>
      </c>
      <c r="I19" s="213" t="s">
        <v>111</v>
      </c>
      <c r="J19" s="365"/>
      <c r="K19" s="366"/>
      <c r="L19" s="357"/>
      <c r="M19" s="358"/>
      <c r="N19" s="334"/>
    </row>
    <row r="20" spans="1:16" ht="16.5" customHeight="1" x14ac:dyDescent="0.4">
      <c r="A20" s="347"/>
      <c r="B20" s="348"/>
      <c r="C20" s="296"/>
      <c r="D20" s="204"/>
      <c r="E20" s="202" t="s">
        <v>90</v>
      </c>
      <c r="F20" s="202" t="s">
        <v>106</v>
      </c>
      <c r="G20" s="204"/>
      <c r="H20" s="202" t="s">
        <v>115</v>
      </c>
      <c r="I20" s="211" t="s">
        <v>112</v>
      </c>
      <c r="J20" s="365"/>
      <c r="K20" s="366"/>
      <c r="L20" s="357"/>
      <c r="M20" s="358"/>
      <c r="N20" s="334"/>
    </row>
    <row r="21" spans="1:16" ht="16.5" customHeight="1" x14ac:dyDescent="0.4">
      <c r="A21" s="347"/>
      <c r="B21" s="348"/>
      <c r="C21" s="296"/>
      <c r="D21" s="204"/>
      <c r="E21" s="202" t="s">
        <v>92</v>
      </c>
      <c r="F21" s="202" t="s">
        <v>107</v>
      </c>
      <c r="G21" s="204"/>
      <c r="H21" s="202" t="s">
        <v>116</v>
      </c>
      <c r="I21" s="211" t="s">
        <v>113</v>
      </c>
      <c r="J21" s="365"/>
      <c r="K21" s="366"/>
      <c r="L21" s="357"/>
      <c r="M21" s="358"/>
      <c r="N21" s="334"/>
    </row>
    <row r="22" spans="1:16" ht="16.5" customHeight="1" x14ac:dyDescent="0.4">
      <c r="A22" s="347"/>
      <c r="B22" s="348"/>
      <c r="C22" s="296"/>
      <c r="D22" s="204"/>
      <c r="E22" s="202" t="s">
        <v>93</v>
      </c>
      <c r="F22" s="202" t="s">
        <v>108</v>
      </c>
      <c r="G22" s="204"/>
      <c r="H22" s="202"/>
      <c r="I22" s="211"/>
      <c r="J22" s="365"/>
      <c r="K22" s="366"/>
      <c r="L22" s="357"/>
      <c r="M22" s="358"/>
      <c r="N22" s="334"/>
    </row>
    <row r="23" spans="1:16" ht="16.5" customHeight="1" x14ac:dyDescent="0.4">
      <c r="A23" s="347"/>
      <c r="B23" s="348"/>
      <c r="C23" s="296"/>
      <c r="D23" s="204"/>
      <c r="E23" s="336" t="s">
        <v>109</v>
      </c>
      <c r="F23" s="337"/>
      <c r="G23" s="204"/>
      <c r="H23" s="202"/>
      <c r="I23" s="205"/>
      <c r="J23" s="365"/>
      <c r="K23" s="366"/>
      <c r="L23" s="357"/>
      <c r="M23" s="358"/>
      <c r="N23" s="334"/>
    </row>
    <row r="24" spans="1:16" ht="16.5" customHeight="1" x14ac:dyDescent="0.4">
      <c r="A24" s="347"/>
      <c r="B24" s="348"/>
      <c r="C24" s="297"/>
      <c r="D24" s="204"/>
      <c r="E24" s="210"/>
      <c r="F24" s="202" t="s">
        <v>110</v>
      </c>
      <c r="G24" s="204"/>
      <c r="H24" s="202"/>
      <c r="I24" s="205"/>
      <c r="J24" s="367"/>
      <c r="K24" s="368"/>
      <c r="L24" s="359"/>
      <c r="M24" s="360"/>
      <c r="N24" s="335"/>
    </row>
    <row r="25" spans="1:16" ht="47.25" customHeight="1" x14ac:dyDescent="0.4">
      <c r="A25" s="349"/>
      <c r="B25" s="350"/>
      <c r="C25" s="3">
        <v>3</v>
      </c>
      <c r="D25" s="271" t="s">
        <v>129</v>
      </c>
      <c r="E25" s="272"/>
      <c r="F25" s="273"/>
      <c r="G25" s="323" t="s">
        <v>272</v>
      </c>
      <c r="H25" s="324"/>
      <c r="I25" s="325"/>
      <c r="J25" s="305"/>
      <c r="K25" s="306"/>
      <c r="L25" s="277"/>
      <c r="M25" s="278"/>
      <c r="N25" s="93" t="str">
        <f t="shared" si="0"/>
        <v/>
      </c>
    </row>
    <row r="26" spans="1:16" ht="18.600000000000001" customHeight="1" x14ac:dyDescent="0.4">
      <c r="A26" s="345" t="s">
        <v>5</v>
      </c>
      <c r="B26" s="346"/>
      <c r="C26" s="295">
        <v>4</v>
      </c>
      <c r="D26" s="286" t="s">
        <v>190</v>
      </c>
      <c r="E26" s="287"/>
      <c r="F26" s="288"/>
      <c r="G26" s="326" t="s">
        <v>277</v>
      </c>
      <c r="H26" s="327"/>
      <c r="I26" s="328"/>
      <c r="J26" s="307"/>
      <c r="K26" s="308"/>
      <c r="L26" s="277"/>
      <c r="M26" s="356"/>
      <c r="N26" s="333" t="str">
        <f t="shared" si="0"/>
        <v/>
      </c>
      <c r="P26" s="66"/>
    </row>
    <row r="27" spans="1:16" ht="17.100000000000001" customHeight="1" x14ac:dyDescent="0.4">
      <c r="A27" s="347"/>
      <c r="B27" s="348"/>
      <c r="C27" s="296"/>
      <c r="D27" s="76"/>
      <c r="E27" s="294" t="s">
        <v>90</v>
      </c>
      <c r="F27" s="344" t="s">
        <v>117</v>
      </c>
      <c r="G27" s="198"/>
      <c r="H27" s="353" t="s">
        <v>121</v>
      </c>
      <c r="I27" s="213" t="s">
        <v>122</v>
      </c>
      <c r="J27" s="309"/>
      <c r="K27" s="310"/>
      <c r="L27" s="357"/>
      <c r="M27" s="358"/>
      <c r="N27" s="334"/>
      <c r="P27" s="66"/>
    </row>
    <row r="28" spans="1:16" ht="12.95" customHeight="1" x14ac:dyDescent="0.4">
      <c r="A28" s="347"/>
      <c r="B28" s="348"/>
      <c r="C28" s="296"/>
      <c r="D28" s="76"/>
      <c r="E28" s="294"/>
      <c r="F28" s="344"/>
      <c r="G28" s="198"/>
      <c r="H28" s="353"/>
      <c r="I28" s="213" t="s">
        <v>123</v>
      </c>
      <c r="J28" s="309"/>
      <c r="K28" s="310"/>
      <c r="L28" s="357"/>
      <c r="M28" s="358"/>
      <c r="N28" s="334"/>
      <c r="P28" s="66"/>
    </row>
    <row r="29" spans="1:16" ht="17.25" customHeight="1" x14ac:dyDescent="0.4">
      <c r="A29" s="347"/>
      <c r="B29" s="348"/>
      <c r="C29" s="296"/>
      <c r="D29" s="76"/>
      <c r="E29" s="294" t="s">
        <v>92</v>
      </c>
      <c r="F29" s="344" t="s">
        <v>118</v>
      </c>
      <c r="G29" s="198"/>
      <c r="H29" s="353" t="s">
        <v>92</v>
      </c>
      <c r="I29" s="213" t="s">
        <v>124</v>
      </c>
      <c r="J29" s="309"/>
      <c r="K29" s="310"/>
      <c r="L29" s="357"/>
      <c r="M29" s="358"/>
      <c r="N29" s="334"/>
      <c r="P29" s="66"/>
    </row>
    <row r="30" spans="1:16" ht="17.25" customHeight="1" x14ac:dyDescent="0.4">
      <c r="A30" s="347"/>
      <c r="B30" s="348"/>
      <c r="C30" s="296"/>
      <c r="D30" s="76"/>
      <c r="E30" s="294"/>
      <c r="F30" s="344"/>
      <c r="G30" s="198"/>
      <c r="H30" s="353"/>
      <c r="I30" s="213" t="s">
        <v>125</v>
      </c>
      <c r="J30" s="309"/>
      <c r="K30" s="310"/>
      <c r="L30" s="357"/>
      <c r="M30" s="358"/>
      <c r="N30" s="334"/>
      <c r="P30" s="66"/>
    </row>
    <row r="31" spans="1:16" ht="17.25" customHeight="1" x14ac:dyDescent="0.4">
      <c r="A31" s="347"/>
      <c r="B31" s="348"/>
      <c r="C31" s="296"/>
      <c r="D31" s="76"/>
      <c r="E31" s="294" t="s">
        <v>93</v>
      </c>
      <c r="F31" s="344" t="s">
        <v>119</v>
      </c>
      <c r="G31" s="198"/>
      <c r="H31" s="214" t="s">
        <v>93</v>
      </c>
      <c r="I31" s="213" t="s">
        <v>126</v>
      </c>
      <c r="J31" s="309"/>
      <c r="K31" s="310"/>
      <c r="L31" s="357"/>
      <c r="M31" s="358"/>
      <c r="N31" s="334"/>
      <c r="P31" s="66"/>
    </row>
    <row r="32" spans="1:16" ht="17.25" customHeight="1" x14ac:dyDescent="0.4">
      <c r="A32" s="347"/>
      <c r="B32" s="348"/>
      <c r="C32" s="296"/>
      <c r="D32" s="76"/>
      <c r="E32" s="294"/>
      <c r="F32" s="344"/>
      <c r="G32" s="198"/>
      <c r="H32" s="353" t="s">
        <v>94</v>
      </c>
      <c r="I32" s="213" t="s">
        <v>195</v>
      </c>
      <c r="J32" s="309"/>
      <c r="K32" s="310"/>
      <c r="L32" s="357"/>
      <c r="M32" s="358"/>
      <c r="N32" s="334"/>
      <c r="P32" s="66"/>
    </row>
    <row r="33" spans="1:16" ht="17.25" customHeight="1" x14ac:dyDescent="0.4">
      <c r="A33" s="347"/>
      <c r="B33" s="348"/>
      <c r="C33" s="297"/>
      <c r="D33" s="77"/>
      <c r="E33" s="196" t="s">
        <v>94</v>
      </c>
      <c r="F33" s="200" t="s">
        <v>120</v>
      </c>
      <c r="G33" s="201"/>
      <c r="H33" s="384"/>
      <c r="I33" s="215" t="s">
        <v>196</v>
      </c>
      <c r="J33" s="311"/>
      <c r="K33" s="312"/>
      <c r="L33" s="359"/>
      <c r="M33" s="360"/>
      <c r="N33" s="335"/>
      <c r="P33" s="66"/>
    </row>
    <row r="34" spans="1:16" ht="16.5" customHeight="1" x14ac:dyDescent="0.4">
      <c r="A34" s="347"/>
      <c r="B34" s="348"/>
      <c r="C34" s="295">
        <v>5</v>
      </c>
      <c r="D34" s="286" t="s">
        <v>191</v>
      </c>
      <c r="E34" s="287"/>
      <c r="F34" s="288"/>
      <c r="G34" s="326" t="s">
        <v>278</v>
      </c>
      <c r="H34" s="327"/>
      <c r="I34" s="328"/>
      <c r="J34" s="307"/>
      <c r="K34" s="308"/>
      <c r="L34" s="277"/>
      <c r="M34" s="356"/>
      <c r="N34" s="333" t="str">
        <f t="shared" si="0"/>
        <v/>
      </c>
    </row>
    <row r="35" spans="1:16" ht="16.5" customHeight="1" x14ac:dyDescent="0.4">
      <c r="A35" s="347"/>
      <c r="B35" s="348"/>
      <c r="C35" s="296"/>
      <c r="D35" s="198"/>
      <c r="E35" s="196" t="s">
        <v>121</v>
      </c>
      <c r="F35" s="196" t="s">
        <v>127</v>
      </c>
      <c r="G35" s="198"/>
      <c r="H35" s="202" t="s">
        <v>121</v>
      </c>
      <c r="I35" s="213" t="s">
        <v>240</v>
      </c>
      <c r="J35" s="309"/>
      <c r="K35" s="310"/>
      <c r="L35" s="357"/>
      <c r="M35" s="358"/>
      <c r="N35" s="334"/>
    </row>
    <row r="36" spans="1:16" ht="16.5" customHeight="1" x14ac:dyDescent="0.4">
      <c r="A36" s="347"/>
      <c r="B36" s="348"/>
      <c r="C36" s="296"/>
      <c r="D36" s="198"/>
      <c r="E36" s="196" t="s">
        <v>91</v>
      </c>
      <c r="F36" s="196" t="s">
        <v>128</v>
      </c>
      <c r="G36" s="198"/>
      <c r="H36" s="202"/>
      <c r="I36" s="213" t="s">
        <v>241</v>
      </c>
      <c r="J36" s="309"/>
      <c r="K36" s="310"/>
      <c r="L36" s="357"/>
      <c r="M36" s="358"/>
      <c r="N36" s="334"/>
    </row>
    <row r="37" spans="1:16" ht="16.5" customHeight="1" x14ac:dyDescent="0.4">
      <c r="A37" s="347"/>
      <c r="B37" s="348"/>
      <c r="C37" s="297"/>
      <c r="D37" s="201"/>
      <c r="E37" s="199"/>
      <c r="F37" s="199"/>
      <c r="G37" s="201"/>
      <c r="H37" s="206" t="s">
        <v>92</v>
      </c>
      <c r="I37" s="215" t="s">
        <v>130</v>
      </c>
      <c r="J37" s="311"/>
      <c r="K37" s="312"/>
      <c r="L37" s="359"/>
      <c r="M37" s="360"/>
      <c r="N37" s="335"/>
    </row>
    <row r="38" spans="1:16" ht="15.95" customHeight="1" x14ac:dyDescent="0.4">
      <c r="A38" s="347"/>
      <c r="B38" s="348"/>
      <c r="C38" s="295">
        <v>6</v>
      </c>
      <c r="D38" s="286" t="s">
        <v>188</v>
      </c>
      <c r="E38" s="287"/>
      <c r="F38" s="288"/>
      <c r="G38" s="326" t="s">
        <v>279</v>
      </c>
      <c r="H38" s="327"/>
      <c r="I38" s="328"/>
      <c r="J38" s="369"/>
      <c r="K38" s="370"/>
      <c r="L38" s="375"/>
      <c r="M38" s="376"/>
      <c r="N38" s="333" t="str">
        <f t="shared" si="0"/>
        <v/>
      </c>
    </row>
    <row r="39" spans="1:16" ht="16.5" customHeight="1" x14ac:dyDescent="0.4">
      <c r="A39" s="347"/>
      <c r="B39" s="348"/>
      <c r="C39" s="296"/>
      <c r="D39" s="198"/>
      <c r="E39" s="196" t="s">
        <v>121</v>
      </c>
      <c r="F39" s="196" t="s">
        <v>132</v>
      </c>
      <c r="G39" s="198"/>
      <c r="H39" s="196" t="s">
        <v>121</v>
      </c>
      <c r="I39" s="217" t="s">
        <v>140</v>
      </c>
      <c r="J39" s="371"/>
      <c r="K39" s="372"/>
      <c r="L39" s="377"/>
      <c r="M39" s="378"/>
      <c r="N39" s="334"/>
    </row>
    <row r="40" spans="1:16" ht="16.5" customHeight="1" x14ac:dyDescent="0.4">
      <c r="A40" s="347"/>
      <c r="B40" s="348"/>
      <c r="C40" s="296"/>
      <c r="D40" s="198"/>
      <c r="E40" s="196" t="s">
        <v>92</v>
      </c>
      <c r="F40" s="197" t="s">
        <v>133</v>
      </c>
      <c r="G40" s="198"/>
      <c r="H40" s="196"/>
      <c r="I40" s="217" t="s">
        <v>141</v>
      </c>
      <c r="J40" s="371"/>
      <c r="K40" s="372"/>
      <c r="L40" s="377"/>
      <c r="M40" s="378"/>
      <c r="N40" s="334"/>
    </row>
    <row r="41" spans="1:16" ht="16.5" customHeight="1" x14ac:dyDescent="0.4">
      <c r="A41" s="347"/>
      <c r="B41" s="348"/>
      <c r="C41" s="296"/>
      <c r="D41" s="198"/>
      <c r="E41" s="196"/>
      <c r="F41" s="196"/>
      <c r="G41" s="198"/>
      <c r="H41" s="196"/>
      <c r="I41" s="217" t="s">
        <v>197</v>
      </c>
      <c r="J41" s="371"/>
      <c r="K41" s="372"/>
      <c r="L41" s="377"/>
      <c r="M41" s="378"/>
      <c r="N41" s="334"/>
    </row>
    <row r="42" spans="1:16" ht="16.5" customHeight="1" x14ac:dyDescent="0.4">
      <c r="A42" s="347"/>
      <c r="B42" s="348"/>
      <c r="C42" s="296"/>
      <c r="D42" s="198"/>
      <c r="E42" s="196"/>
      <c r="F42" s="196"/>
      <c r="G42" s="198"/>
      <c r="H42" s="196"/>
      <c r="I42" s="213" t="s">
        <v>198</v>
      </c>
      <c r="J42" s="371"/>
      <c r="K42" s="372"/>
      <c r="L42" s="377"/>
      <c r="M42" s="378"/>
      <c r="N42" s="334"/>
    </row>
    <row r="43" spans="1:16" ht="16.5" customHeight="1" x14ac:dyDescent="0.4">
      <c r="A43" s="347"/>
      <c r="B43" s="348"/>
      <c r="C43" s="296"/>
      <c r="D43" s="198"/>
      <c r="E43" s="196"/>
      <c r="F43" s="196"/>
      <c r="G43" s="198"/>
      <c r="H43" s="196" t="s">
        <v>92</v>
      </c>
      <c r="I43" s="213" t="s">
        <v>142</v>
      </c>
      <c r="J43" s="371"/>
      <c r="K43" s="372"/>
      <c r="L43" s="377"/>
      <c r="M43" s="378"/>
      <c r="N43" s="334"/>
    </row>
    <row r="44" spans="1:16" ht="16.5" customHeight="1" x14ac:dyDescent="0.4">
      <c r="A44" s="347"/>
      <c r="B44" s="348"/>
      <c r="C44" s="296"/>
      <c r="D44" s="198"/>
      <c r="E44" s="196"/>
      <c r="F44" s="196"/>
      <c r="G44" s="198"/>
      <c r="H44" s="196"/>
      <c r="I44" s="213" t="s">
        <v>143</v>
      </c>
      <c r="J44" s="371"/>
      <c r="K44" s="372"/>
      <c r="L44" s="377"/>
      <c r="M44" s="378"/>
      <c r="N44" s="334"/>
    </row>
    <row r="45" spans="1:16" ht="16.5" customHeight="1" x14ac:dyDescent="0.4">
      <c r="A45" s="347"/>
      <c r="B45" s="348"/>
      <c r="C45" s="296"/>
      <c r="D45" s="198"/>
      <c r="E45" s="196"/>
      <c r="F45" s="196"/>
      <c r="G45" s="198"/>
      <c r="H45" s="209"/>
      <c r="I45" s="213" t="s">
        <v>199</v>
      </c>
      <c r="J45" s="371"/>
      <c r="K45" s="372"/>
      <c r="L45" s="377"/>
      <c r="M45" s="378"/>
      <c r="N45" s="334"/>
    </row>
    <row r="46" spans="1:16" ht="16.5" customHeight="1" x14ac:dyDescent="0.4">
      <c r="A46" s="349"/>
      <c r="B46" s="350"/>
      <c r="C46" s="297"/>
      <c r="D46" s="201"/>
      <c r="E46" s="199"/>
      <c r="F46" s="199"/>
      <c r="G46" s="201"/>
      <c r="H46" s="199"/>
      <c r="I46" s="215" t="s">
        <v>200</v>
      </c>
      <c r="J46" s="373"/>
      <c r="K46" s="374"/>
      <c r="L46" s="379"/>
      <c r="M46" s="380"/>
      <c r="N46" s="335"/>
    </row>
    <row r="47" spans="1:16" ht="85.5" customHeight="1" x14ac:dyDescent="0.4">
      <c r="A47" s="313" t="s">
        <v>6</v>
      </c>
      <c r="B47" s="314"/>
      <c r="C47" s="3">
        <v>7</v>
      </c>
      <c r="D47" s="271" t="s">
        <v>201</v>
      </c>
      <c r="E47" s="272"/>
      <c r="F47" s="273"/>
      <c r="G47" s="268" t="s">
        <v>280</v>
      </c>
      <c r="H47" s="269"/>
      <c r="I47" s="270"/>
      <c r="J47" s="92"/>
      <c r="K47" s="72" t="s">
        <v>7</v>
      </c>
      <c r="L47" s="91" t="str">
        <f>IF($F$9="","",INDEX(参照用データ!$D$6:$D$21,MATCH($F$9,参照用データ!$C$6:$C$21,0)))</f>
        <v/>
      </c>
      <c r="M47" s="73" t="s">
        <v>7</v>
      </c>
      <c r="N47" s="93" t="str">
        <f>IF(J47="","",(IF(J47&gt;=L47,"〇","")))</f>
        <v/>
      </c>
    </row>
    <row r="48" spans="1:16" ht="87.75" customHeight="1" x14ac:dyDescent="0.4">
      <c r="A48" s="315"/>
      <c r="B48" s="316"/>
      <c r="C48" s="3">
        <v>8</v>
      </c>
      <c r="D48" s="271" t="s">
        <v>136</v>
      </c>
      <c r="E48" s="272"/>
      <c r="F48" s="273"/>
      <c r="G48" s="268" t="s">
        <v>281</v>
      </c>
      <c r="H48" s="269"/>
      <c r="I48" s="270"/>
      <c r="J48" s="92"/>
      <c r="K48" s="1" t="s">
        <v>7</v>
      </c>
      <c r="L48" s="91" t="str">
        <f>IF($F$9="","",INDEX(参照用データ!$D$27:$D$42,MATCH($F$9,参照用データ!$C$27:$C$42,0)))</f>
        <v/>
      </c>
      <c r="M48" s="73" t="s">
        <v>7</v>
      </c>
      <c r="N48" s="93" t="str">
        <f>IF(J48="","",(IF(J48&gt;=L48,"〇","")))</f>
        <v/>
      </c>
    </row>
    <row r="49" spans="1:14" ht="42.75" customHeight="1" x14ac:dyDescent="0.4">
      <c r="A49" s="315"/>
      <c r="B49" s="316"/>
      <c r="C49" s="3">
        <v>9</v>
      </c>
      <c r="D49" s="271" t="s">
        <v>202</v>
      </c>
      <c r="E49" s="272"/>
      <c r="F49" s="273"/>
      <c r="G49" s="268" t="s">
        <v>282</v>
      </c>
      <c r="H49" s="269"/>
      <c r="I49" s="270"/>
      <c r="J49" s="292"/>
      <c r="K49" s="293"/>
      <c r="L49" s="277"/>
      <c r="M49" s="278"/>
      <c r="N49" s="93" t="str">
        <f>IF(J49="〇","〇","")</f>
        <v/>
      </c>
    </row>
    <row r="50" spans="1:14" ht="19.5" customHeight="1" x14ac:dyDescent="0.4">
      <c r="A50" s="315"/>
      <c r="B50" s="316"/>
      <c r="C50" s="295">
        <v>10</v>
      </c>
      <c r="D50" s="286" t="s">
        <v>160</v>
      </c>
      <c r="E50" s="327"/>
      <c r="F50" s="328"/>
      <c r="G50" s="326" t="s">
        <v>283</v>
      </c>
      <c r="H50" s="327"/>
      <c r="I50" s="328"/>
      <c r="J50" s="307"/>
      <c r="K50" s="308"/>
      <c r="L50" s="277"/>
      <c r="M50" s="356"/>
      <c r="N50" s="333" t="str">
        <f>IF(J50="〇","〇","")</f>
        <v/>
      </c>
    </row>
    <row r="51" spans="1:14" ht="27" customHeight="1" x14ac:dyDescent="0.4">
      <c r="A51" s="315"/>
      <c r="B51" s="316"/>
      <c r="C51" s="296"/>
      <c r="D51" s="198"/>
      <c r="E51" s="196" t="s">
        <v>155</v>
      </c>
      <c r="F51" s="196" t="s">
        <v>154</v>
      </c>
      <c r="G51" s="198"/>
      <c r="H51" s="196" t="s">
        <v>155</v>
      </c>
      <c r="I51" s="213" t="s">
        <v>158</v>
      </c>
      <c r="J51" s="309"/>
      <c r="K51" s="310"/>
      <c r="L51" s="357"/>
      <c r="M51" s="358"/>
      <c r="N51" s="334"/>
    </row>
    <row r="52" spans="1:14" ht="27" customHeight="1" x14ac:dyDescent="0.4">
      <c r="A52" s="315"/>
      <c r="B52" s="316"/>
      <c r="C52" s="296"/>
      <c r="D52" s="198"/>
      <c r="E52" s="196" t="s">
        <v>92</v>
      </c>
      <c r="F52" s="196" t="s">
        <v>156</v>
      </c>
      <c r="G52" s="198"/>
      <c r="H52" s="196" t="s">
        <v>92</v>
      </c>
      <c r="I52" s="213" t="s">
        <v>159</v>
      </c>
      <c r="J52" s="309"/>
      <c r="K52" s="310"/>
      <c r="L52" s="357"/>
      <c r="M52" s="358"/>
      <c r="N52" s="334"/>
    </row>
    <row r="53" spans="1:14" ht="27" customHeight="1" x14ac:dyDescent="0.4">
      <c r="A53" s="317"/>
      <c r="B53" s="318"/>
      <c r="C53" s="297"/>
      <c r="D53" s="198"/>
      <c r="E53" s="196" t="s">
        <v>93</v>
      </c>
      <c r="F53" s="196" t="s">
        <v>157</v>
      </c>
      <c r="G53" s="198"/>
      <c r="H53" s="196" t="s">
        <v>93</v>
      </c>
      <c r="I53" s="215" t="s">
        <v>204</v>
      </c>
      <c r="J53" s="311"/>
      <c r="K53" s="312"/>
      <c r="L53" s="359"/>
      <c r="M53" s="360"/>
      <c r="N53" s="335"/>
    </row>
    <row r="54" spans="1:14" ht="56.25" customHeight="1" x14ac:dyDescent="0.4">
      <c r="A54" s="319" t="s">
        <v>8</v>
      </c>
      <c r="B54" s="319" t="s">
        <v>9</v>
      </c>
      <c r="C54" s="295">
        <v>11</v>
      </c>
      <c r="D54" s="287" t="s">
        <v>10</v>
      </c>
      <c r="E54" s="287"/>
      <c r="F54" s="288"/>
      <c r="G54" s="326" t="s">
        <v>246</v>
      </c>
      <c r="H54" s="327"/>
      <c r="I54" s="328"/>
      <c r="J54" s="167"/>
      <c r="K54" s="168" t="s">
        <v>7</v>
      </c>
      <c r="L54" s="169" t="str">
        <f>IF($F$9="","",VLOOKUP($F$9,参照用データ!$C$54:$F$69,2,0))</f>
        <v/>
      </c>
      <c r="M54" s="72" t="s">
        <v>7</v>
      </c>
      <c r="N54" s="161" t="str">
        <f>IF(J54="","",IF(AND(J54&gt;=L54,J55=""),"〇",""))</f>
        <v/>
      </c>
    </row>
    <row r="55" spans="1:14" ht="29.25" customHeight="1" x14ac:dyDescent="0.4">
      <c r="A55" s="320"/>
      <c r="B55" s="320"/>
      <c r="C55" s="322"/>
      <c r="D55" s="218"/>
      <c r="E55" s="218"/>
      <c r="F55" s="219" t="s">
        <v>11</v>
      </c>
      <c r="G55" s="289" t="s">
        <v>205</v>
      </c>
      <c r="H55" s="290"/>
      <c r="I55" s="291"/>
      <c r="J55" s="170"/>
      <c r="K55" s="171" t="s">
        <v>12</v>
      </c>
      <c r="L55" s="172" t="str">
        <f>IF($F$9="","",VLOOKUP($F$9,参照用データ!$C$54:$F$69,4,0))</f>
        <v/>
      </c>
      <c r="M55" s="173" t="s">
        <v>12</v>
      </c>
      <c r="N55" s="174" t="str">
        <f>IF(J55="","",IF(AND(J55&gt;=L55,J54=""),"〇",""))</f>
        <v/>
      </c>
    </row>
    <row r="56" spans="1:14" ht="59.25" customHeight="1" x14ac:dyDescent="0.4">
      <c r="A56" s="320"/>
      <c r="B56" s="320"/>
      <c r="C56" s="295">
        <v>12</v>
      </c>
      <c r="D56" s="286" t="s">
        <v>182</v>
      </c>
      <c r="E56" s="287"/>
      <c r="F56" s="288"/>
      <c r="G56" s="329" t="s">
        <v>245</v>
      </c>
      <c r="H56" s="330"/>
      <c r="I56" s="331"/>
      <c r="J56" s="184"/>
      <c r="K56" s="185" t="s">
        <v>7</v>
      </c>
      <c r="L56" s="169">
        <v>71.599999999999994</v>
      </c>
      <c r="M56" s="186" t="s">
        <v>7</v>
      </c>
      <c r="N56" s="180" t="str">
        <f>IF(J56="","",(IF(J56&gt;=L56,"〇","")))</f>
        <v/>
      </c>
    </row>
    <row r="57" spans="1:14" ht="64.5" customHeight="1" x14ac:dyDescent="0.4">
      <c r="A57" s="320"/>
      <c r="B57" s="320"/>
      <c r="C57" s="297"/>
      <c r="D57" s="181"/>
      <c r="E57" s="182"/>
      <c r="F57" s="219" t="s">
        <v>293</v>
      </c>
      <c r="G57" s="289" t="s">
        <v>206</v>
      </c>
      <c r="H57" s="290"/>
      <c r="I57" s="291"/>
      <c r="J57" s="170"/>
      <c r="K57" s="171" t="s">
        <v>218</v>
      </c>
      <c r="L57" s="183">
        <v>364225</v>
      </c>
      <c r="M57" s="173" t="s">
        <v>218</v>
      </c>
      <c r="N57" s="174" t="str">
        <f>IF(J57="","",(IF(J57&gt;=L57,"〇","")))</f>
        <v/>
      </c>
    </row>
    <row r="58" spans="1:14" ht="48.75" customHeight="1" x14ac:dyDescent="0.4">
      <c r="A58" s="320"/>
      <c r="B58" s="320"/>
      <c r="C58" s="3">
        <v>13</v>
      </c>
      <c r="D58" s="271" t="s">
        <v>183</v>
      </c>
      <c r="E58" s="272"/>
      <c r="F58" s="273"/>
      <c r="G58" s="268" t="s">
        <v>284</v>
      </c>
      <c r="H58" s="303"/>
      <c r="I58" s="304"/>
      <c r="J58" s="305"/>
      <c r="K58" s="306"/>
      <c r="L58" s="277"/>
      <c r="M58" s="278"/>
      <c r="N58" s="162" t="str">
        <f>IF(J58="〇","〇","")</f>
        <v/>
      </c>
    </row>
    <row r="59" spans="1:14" ht="113.45" customHeight="1" x14ac:dyDescent="0.4">
      <c r="A59" s="320"/>
      <c r="B59" s="321"/>
      <c r="C59" s="3">
        <v>14</v>
      </c>
      <c r="D59" s="323" t="s">
        <v>207</v>
      </c>
      <c r="E59" s="324"/>
      <c r="F59" s="325"/>
      <c r="G59" s="323" t="s">
        <v>285</v>
      </c>
      <c r="H59" s="303"/>
      <c r="I59" s="304"/>
      <c r="J59" s="305"/>
      <c r="K59" s="306"/>
      <c r="L59" s="277"/>
      <c r="M59" s="278"/>
      <c r="N59" s="162" t="str">
        <f t="shared" ref="N59:N70" si="1">IF(J59="〇","〇","")</f>
        <v/>
      </c>
    </row>
    <row r="60" spans="1:14" ht="15.95" customHeight="1" x14ac:dyDescent="0.4">
      <c r="A60" s="320"/>
      <c r="B60" s="319" t="s">
        <v>13</v>
      </c>
      <c r="C60" s="295">
        <v>15</v>
      </c>
      <c r="D60" s="286" t="s">
        <v>184</v>
      </c>
      <c r="E60" s="287"/>
      <c r="F60" s="288"/>
      <c r="G60" s="283" t="s">
        <v>181</v>
      </c>
      <c r="H60" s="284"/>
      <c r="I60" s="285"/>
      <c r="J60" s="307"/>
      <c r="K60" s="308"/>
      <c r="L60" s="277"/>
      <c r="M60" s="356"/>
      <c r="N60" s="385" t="str">
        <f t="shared" si="1"/>
        <v/>
      </c>
    </row>
    <row r="61" spans="1:14" ht="43.5" customHeight="1" x14ac:dyDescent="0.4">
      <c r="A61" s="320"/>
      <c r="B61" s="320"/>
      <c r="C61" s="296"/>
      <c r="D61" s="160"/>
      <c r="E61" s="279" t="s">
        <v>243</v>
      </c>
      <c r="F61" s="280"/>
      <c r="G61" s="160"/>
      <c r="H61" s="279" t="s">
        <v>286</v>
      </c>
      <c r="I61" s="280"/>
      <c r="J61" s="309"/>
      <c r="K61" s="310"/>
      <c r="L61" s="357"/>
      <c r="M61" s="358"/>
      <c r="N61" s="386"/>
    </row>
    <row r="62" spans="1:14" ht="44.45" customHeight="1" x14ac:dyDescent="0.4">
      <c r="A62" s="320"/>
      <c r="B62" s="320"/>
      <c r="C62" s="297"/>
      <c r="D62" s="159"/>
      <c r="E62" s="298" t="s">
        <v>244</v>
      </c>
      <c r="F62" s="299"/>
      <c r="G62" s="75"/>
      <c r="H62" s="281" t="s">
        <v>287</v>
      </c>
      <c r="I62" s="282"/>
      <c r="J62" s="311"/>
      <c r="K62" s="312"/>
      <c r="L62" s="359"/>
      <c r="M62" s="360"/>
      <c r="N62" s="387"/>
    </row>
    <row r="63" spans="1:14" ht="72.75" customHeight="1" x14ac:dyDescent="0.4">
      <c r="A63" s="320"/>
      <c r="B63" s="320"/>
      <c r="C63" s="3">
        <v>16</v>
      </c>
      <c r="D63" s="300" t="s">
        <v>185</v>
      </c>
      <c r="E63" s="301"/>
      <c r="F63" s="302"/>
      <c r="G63" s="323" t="s">
        <v>288</v>
      </c>
      <c r="H63" s="303"/>
      <c r="I63" s="304"/>
      <c r="J63" s="305"/>
      <c r="K63" s="306"/>
      <c r="L63" s="277"/>
      <c r="M63" s="278"/>
      <c r="N63" s="162" t="str">
        <f t="shared" si="1"/>
        <v/>
      </c>
    </row>
    <row r="64" spans="1:14" ht="75.75" customHeight="1" x14ac:dyDescent="0.4">
      <c r="A64" s="320"/>
      <c r="B64" s="320"/>
      <c r="C64" s="3">
        <v>17</v>
      </c>
      <c r="D64" s="401" t="s">
        <v>187</v>
      </c>
      <c r="E64" s="402"/>
      <c r="F64" s="403"/>
      <c r="G64" s="323" t="s">
        <v>289</v>
      </c>
      <c r="H64" s="303"/>
      <c r="I64" s="304"/>
      <c r="J64" s="163"/>
      <c r="K64" s="94" t="s">
        <v>138</v>
      </c>
      <c r="L64" s="165">
        <v>45</v>
      </c>
      <c r="M64" s="166" t="s">
        <v>138</v>
      </c>
      <c r="N64" s="162" t="str">
        <f>IF(J64="","",(IF(J64&lt;L64,"〇","")))</f>
        <v/>
      </c>
    </row>
    <row r="65" spans="1:14" ht="15.95" customHeight="1" x14ac:dyDescent="0.4">
      <c r="A65" s="320"/>
      <c r="B65" s="320"/>
      <c r="C65" s="80">
        <v>18</v>
      </c>
      <c r="D65" s="287" t="s">
        <v>162</v>
      </c>
      <c r="E65" s="287"/>
      <c r="F65" s="288"/>
      <c r="G65" s="326" t="s">
        <v>161</v>
      </c>
      <c r="H65" s="327"/>
      <c r="I65" s="328"/>
      <c r="J65" s="307"/>
      <c r="K65" s="308"/>
      <c r="L65" s="395"/>
      <c r="M65" s="396"/>
      <c r="N65" s="385" t="str">
        <f t="shared" si="1"/>
        <v/>
      </c>
    </row>
    <row r="66" spans="1:14" ht="18" customHeight="1" x14ac:dyDescent="0.4">
      <c r="A66" s="320"/>
      <c r="B66" s="320"/>
      <c r="C66" s="81"/>
      <c r="D66" s="158"/>
      <c r="E66" s="196" t="s">
        <v>155</v>
      </c>
      <c r="F66" s="220" t="s">
        <v>186</v>
      </c>
      <c r="G66" s="221"/>
      <c r="H66" s="294" t="s">
        <v>290</v>
      </c>
      <c r="I66" s="344"/>
      <c r="J66" s="391"/>
      <c r="K66" s="392"/>
      <c r="L66" s="397"/>
      <c r="M66" s="398"/>
      <c r="N66" s="386"/>
    </row>
    <row r="67" spans="1:14" ht="17.25" customHeight="1" x14ac:dyDescent="0.4">
      <c r="A67" s="320"/>
      <c r="B67" s="320"/>
      <c r="C67" s="81"/>
      <c r="D67" s="158"/>
      <c r="E67" s="196" t="s">
        <v>92</v>
      </c>
      <c r="F67" s="220" t="s">
        <v>163</v>
      </c>
      <c r="G67" s="221"/>
      <c r="H67" s="294" t="s">
        <v>165</v>
      </c>
      <c r="I67" s="344"/>
      <c r="J67" s="391"/>
      <c r="K67" s="392"/>
      <c r="L67" s="397"/>
      <c r="M67" s="398"/>
      <c r="N67" s="386"/>
    </row>
    <row r="68" spans="1:14" ht="17.25" customHeight="1" x14ac:dyDescent="0.4">
      <c r="A68" s="320"/>
      <c r="B68" s="320"/>
      <c r="C68" s="82"/>
      <c r="D68" s="159"/>
      <c r="E68" s="199" t="s">
        <v>93</v>
      </c>
      <c r="F68" s="222" t="s">
        <v>164</v>
      </c>
      <c r="G68" s="223"/>
      <c r="H68" s="281" t="s">
        <v>208</v>
      </c>
      <c r="I68" s="282"/>
      <c r="J68" s="393"/>
      <c r="K68" s="394"/>
      <c r="L68" s="399"/>
      <c r="M68" s="400"/>
      <c r="N68" s="387"/>
    </row>
    <row r="69" spans="1:14" ht="58.5" customHeight="1" x14ac:dyDescent="0.4">
      <c r="A69" s="320"/>
      <c r="B69" s="320"/>
      <c r="C69" s="3">
        <v>19</v>
      </c>
      <c r="D69" s="271" t="s">
        <v>291</v>
      </c>
      <c r="E69" s="272"/>
      <c r="F69" s="273"/>
      <c r="G69" s="323" t="s">
        <v>292</v>
      </c>
      <c r="H69" s="324"/>
      <c r="I69" s="325"/>
      <c r="J69" s="163"/>
      <c r="K69" s="164" t="s">
        <v>7</v>
      </c>
      <c r="L69" s="89">
        <v>40.5</v>
      </c>
      <c r="M69" s="90" t="s">
        <v>139</v>
      </c>
      <c r="N69" s="162" t="str">
        <f>IF(J69="","",(IF(J69&gt;=L69,"〇","")))</f>
        <v/>
      </c>
    </row>
    <row r="70" spans="1:14" ht="17.100000000000001" customHeight="1" x14ac:dyDescent="0.4">
      <c r="A70" s="320"/>
      <c r="B70" s="320"/>
      <c r="C70" s="80">
        <v>20</v>
      </c>
      <c r="D70" s="388" t="s">
        <v>173</v>
      </c>
      <c r="E70" s="389"/>
      <c r="F70" s="390"/>
      <c r="G70" s="326" t="s">
        <v>180</v>
      </c>
      <c r="H70" s="327"/>
      <c r="I70" s="328"/>
      <c r="J70" s="307"/>
      <c r="K70" s="308"/>
      <c r="L70" s="277"/>
      <c r="M70" s="356"/>
      <c r="N70" s="385" t="str">
        <f t="shared" si="1"/>
        <v/>
      </c>
    </row>
    <row r="71" spans="1:14" ht="17.25" customHeight="1" x14ac:dyDescent="0.4">
      <c r="A71" s="83"/>
      <c r="B71" s="83"/>
      <c r="C71" s="81"/>
      <c r="D71" s="196"/>
      <c r="E71" s="196" t="s">
        <v>155</v>
      </c>
      <c r="F71" s="196" t="s">
        <v>166</v>
      </c>
      <c r="G71" s="198"/>
      <c r="H71" s="196" t="s">
        <v>155</v>
      </c>
      <c r="I71" s="225" t="s">
        <v>174</v>
      </c>
      <c r="J71" s="309"/>
      <c r="K71" s="310"/>
      <c r="L71" s="357"/>
      <c r="M71" s="358"/>
      <c r="N71" s="386"/>
    </row>
    <row r="72" spans="1:14" ht="17.25" customHeight="1" x14ac:dyDescent="0.4">
      <c r="A72" s="83"/>
      <c r="B72" s="83"/>
      <c r="C72" s="81"/>
      <c r="D72" s="196"/>
      <c r="E72" s="196" t="s">
        <v>92</v>
      </c>
      <c r="F72" s="196" t="s">
        <v>237</v>
      </c>
      <c r="G72" s="198"/>
      <c r="H72" s="196" t="s">
        <v>92</v>
      </c>
      <c r="I72" s="225" t="s">
        <v>238</v>
      </c>
      <c r="J72" s="309"/>
      <c r="K72" s="310"/>
      <c r="L72" s="357"/>
      <c r="M72" s="358"/>
      <c r="N72" s="386"/>
    </row>
    <row r="73" spans="1:14" ht="17.25" customHeight="1" x14ac:dyDescent="0.4">
      <c r="A73" s="83"/>
      <c r="B73" s="83"/>
      <c r="C73" s="81"/>
      <c r="D73" s="196"/>
      <c r="E73" s="196" t="s">
        <v>93</v>
      </c>
      <c r="F73" s="196" t="s">
        <v>170</v>
      </c>
      <c r="G73" s="198"/>
      <c r="H73" s="226"/>
      <c r="I73" s="225" t="s">
        <v>177</v>
      </c>
      <c r="J73" s="309"/>
      <c r="K73" s="310"/>
      <c r="L73" s="357"/>
      <c r="M73" s="358"/>
      <c r="N73" s="386"/>
    </row>
    <row r="74" spans="1:14" ht="17.25" customHeight="1" x14ac:dyDescent="0.4">
      <c r="A74" s="83"/>
      <c r="B74" s="83"/>
      <c r="C74" s="81"/>
      <c r="D74" s="196"/>
      <c r="E74" s="224" t="s">
        <v>94</v>
      </c>
      <c r="F74" s="196" t="s">
        <v>210</v>
      </c>
      <c r="G74" s="198"/>
      <c r="H74" s="294" t="s">
        <v>212</v>
      </c>
      <c r="I74" s="294"/>
      <c r="J74" s="309"/>
      <c r="K74" s="310"/>
      <c r="L74" s="357"/>
      <c r="M74" s="358"/>
      <c r="N74" s="386"/>
    </row>
    <row r="75" spans="1:14" ht="17.25" customHeight="1" x14ac:dyDescent="0.4">
      <c r="A75" s="83"/>
      <c r="B75" s="83"/>
      <c r="C75" s="81"/>
      <c r="D75" s="196"/>
      <c r="E75" s="196" t="s">
        <v>95</v>
      </c>
      <c r="F75" s="196" t="s">
        <v>168</v>
      </c>
      <c r="G75" s="198"/>
      <c r="H75" s="196" t="s">
        <v>171</v>
      </c>
      <c r="I75" s="225" t="s">
        <v>175</v>
      </c>
      <c r="J75" s="309"/>
      <c r="K75" s="310"/>
      <c r="L75" s="357"/>
      <c r="M75" s="358"/>
      <c r="N75" s="386"/>
    </row>
    <row r="76" spans="1:14" ht="17.25" customHeight="1" x14ac:dyDescent="0.4">
      <c r="A76" s="83"/>
      <c r="B76" s="83"/>
      <c r="C76" s="81"/>
      <c r="D76" s="196"/>
      <c r="E76" s="196" t="s">
        <v>171</v>
      </c>
      <c r="F76" s="196" t="s">
        <v>169</v>
      </c>
      <c r="G76" s="198"/>
      <c r="H76" s="196" t="s">
        <v>172</v>
      </c>
      <c r="I76" s="225" t="s">
        <v>176</v>
      </c>
      <c r="J76" s="309"/>
      <c r="K76" s="310"/>
      <c r="L76" s="357"/>
      <c r="M76" s="358"/>
      <c r="N76" s="386"/>
    </row>
    <row r="77" spans="1:14" ht="17.25" customHeight="1" x14ac:dyDescent="0.4">
      <c r="A77" s="83"/>
      <c r="B77" s="83"/>
      <c r="C77" s="81"/>
      <c r="D77" s="196"/>
      <c r="E77" s="196" t="s">
        <v>172</v>
      </c>
      <c r="F77" s="196" t="s">
        <v>211</v>
      </c>
      <c r="G77" s="198"/>
      <c r="H77" s="196"/>
      <c r="I77" s="225" t="s">
        <v>213</v>
      </c>
      <c r="J77" s="309"/>
      <c r="K77" s="310"/>
      <c r="L77" s="357"/>
      <c r="M77" s="358"/>
      <c r="N77" s="386"/>
    </row>
    <row r="78" spans="1:14" ht="17.25" customHeight="1" x14ac:dyDescent="0.4">
      <c r="A78" s="83"/>
      <c r="B78" s="83"/>
      <c r="C78" s="81"/>
      <c r="D78" s="196"/>
      <c r="E78" s="196"/>
      <c r="F78" s="196"/>
      <c r="G78" s="198"/>
      <c r="H78" s="196"/>
      <c r="I78" s="225" t="s">
        <v>178</v>
      </c>
      <c r="J78" s="309"/>
      <c r="K78" s="310"/>
      <c r="L78" s="357"/>
      <c r="M78" s="358"/>
      <c r="N78" s="386"/>
    </row>
    <row r="79" spans="1:14" ht="17.25" customHeight="1" x14ac:dyDescent="0.4">
      <c r="A79" s="83"/>
      <c r="B79" s="83"/>
      <c r="C79" s="81"/>
      <c r="D79" s="196"/>
      <c r="E79" s="196"/>
      <c r="F79" s="196"/>
      <c r="G79" s="198"/>
      <c r="H79" s="196"/>
      <c r="I79" s="225" t="s">
        <v>179</v>
      </c>
      <c r="J79" s="309"/>
      <c r="K79" s="310"/>
      <c r="L79" s="357"/>
      <c r="M79" s="358"/>
      <c r="N79" s="386"/>
    </row>
    <row r="80" spans="1:14" ht="17.25" customHeight="1" x14ac:dyDescent="0.4">
      <c r="A80" s="84"/>
      <c r="B80" s="84"/>
      <c r="C80" s="82"/>
      <c r="D80" s="199"/>
      <c r="E80" s="199"/>
      <c r="F80" s="199"/>
      <c r="G80" s="201"/>
      <c r="H80" s="199"/>
      <c r="I80" s="227" t="s">
        <v>214</v>
      </c>
      <c r="J80" s="311"/>
      <c r="K80" s="312"/>
      <c r="L80" s="359"/>
      <c r="M80" s="360"/>
      <c r="N80" s="387"/>
    </row>
    <row r="81" spans="1:15" ht="30" customHeight="1" x14ac:dyDescent="0.4">
      <c r="A81" s="274" t="s">
        <v>87</v>
      </c>
      <c r="B81" s="275"/>
      <c r="C81" s="275"/>
      <c r="D81" s="275"/>
      <c r="E81" s="275"/>
      <c r="F81" s="275"/>
      <c r="G81" s="275"/>
      <c r="H81" s="275"/>
      <c r="I81" s="275"/>
      <c r="J81" s="275"/>
      <c r="K81" s="275"/>
      <c r="L81" s="275"/>
      <c r="M81" s="276"/>
      <c r="N81" s="175">
        <f>COUNTIF(N12:N80,"〇")</f>
        <v>0</v>
      </c>
      <c r="O81">
        <f>COUNTIF(N12:N80,"〇")</f>
        <v>0</v>
      </c>
    </row>
    <row r="82" spans="1:15" ht="19.5" thickBot="1" x14ac:dyDescent="0.45"/>
    <row r="83" spans="1:15" ht="22.5" thickTop="1" thickBot="1" x14ac:dyDescent="0.45">
      <c r="A83" s="262" t="s">
        <v>134</v>
      </c>
      <c r="B83" s="263"/>
      <c r="C83" s="263"/>
      <c r="D83" s="263"/>
      <c r="E83" s="263"/>
      <c r="F83" s="263"/>
      <c r="G83" s="263"/>
      <c r="H83" s="263"/>
      <c r="I83" s="263"/>
      <c r="J83" s="263"/>
      <c r="K83" s="263"/>
      <c r="L83" s="263"/>
      <c r="M83" s="264"/>
      <c r="N83" s="4" t="str">
        <f>IF(AND(K81&gt;=8,K81&lt;=13),"可","－")</f>
        <v>－</v>
      </c>
    </row>
    <row r="84" spans="1:15" ht="22.5" thickTop="1" thickBot="1" x14ac:dyDescent="0.45">
      <c r="A84" s="265" t="s">
        <v>135</v>
      </c>
      <c r="B84" s="266"/>
      <c r="C84" s="266"/>
      <c r="D84" s="266"/>
      <c r="E84" s="266"/>
      <c r="F84" s="266"/>
      <c r="G84" s="266"/>
      <c r="H84" s="266"/>
      <c r="I84" s="266"/>
      <c r="J84" s="266"/>
      <c r="K84" s="266"/>
      <c r="L84" s="266"/>
      <c r="M84" s="267"/>
      <c r="N84" s="4" t="str">
        <f>IF(AND(N81&gt;=13),"可","－")</f>
        <v>－</v>
      </c>
    </row>
    <row r="86" spans="1:15" x14ac:dyDescent="0.4">
      <c r="J86" s="78" t="s">
        <v>14</v>
      </c>
    </row>
    <row r="87" spans="1:15" x14ac:dyDescent="0.4">
      <c r="J87" s="79" t="s">
        <v>15</v>
      </c>
    </row>
    <row r="88" spans="1:15" x14ac:dyDescent="0.4">
      <c r="J88" s="79" t="s">
        <v>16</v>
      </c>
    </row>
    <row r="89" spans="1:15" x14ac:dyDescent="0.4">
      <c r="J89" s="79" t="s">
        <v>17</v>
      </c>
    </row>
    <row r="90" spans="1:15" x14ac:dyDescent="0.4">
      <c r="J90" s="79" t="s">
        <v>18</v>
      </c>
    </row>
    <row r="91" spans="1:15" x14ac:dyDescent="0.4">
      <c r="J91" s="79" t="s">
        <v>19</v>
      </c>
    </row>
    <row r="92" spans="1:15" x14ac:dyDescent="0.4">
      <c r="J92" s="79" t="s">
        <v>20</v>
      </c>
    </row>
    <row r="93" spans="1:15" x14ac:dyDescent="0.4">
      <c r="J93" s="79" t="s">
        <v>21</v>
      </c>
    </row>
    <row r="94" spans="1:15" x14ac:dyDescent="0.4">
      <c r="J94" s="79" t="s">
        <v>22</v>
      </c>
    </row>
    <row r="95" spans="1:15" x14ac:dyDescent="0.4">
      <c r="J95" s="79" t="s">
        <v>23</v>
      </c>
    </row>
    <row r="96" spans="1:15" x14ac:dyDescent="0.4">
      <c r="J96" s="79" t="s">
        <v>24</v>
      </c>
    </row>
    <row r="97" spans="10:10" x14ac:dyDescent="0.4">
      <c r="J97" s="79" t="s">
        <v>25</v>
      </c>
    </row>
    <row r="98" spans="10:10" x14ac:dyDescent="0.4">
      <c r="J98" s="79" t="s">
        <v>26</v>
      </c>
    </row>
    <row r="99" spans="10:10" x14ac:dyDescent="0.4">
      <c r="J99" s="79" t="s">
        <v>27</v>
      </c>
    </row>
    <row r="100" spans="10:10" x14ac:dyDescent="0.4">
      <c r="J100" s="79" t="s">
        <v>28</v>
      </c>
    </row>
    <row r="101" spans="10:10" x14ac:dyDescent="0.4">
      <c r="J101" s="79" t="s">
        <v>29</v>
      </c>
    </row>
    <row r="102" spans="10:10" x14ac:dyDescent="0.4">
      <c r="J102" s="79"/>
    </row>
    <row r="103" spans="10:10" x14ac:dyDescent="0.4">
      <c r="J103" s="79" t="s">
        <v>84</v>
      </c>
    </row>
    <row r="104" spans="10:10" x14ac:dyDescent="0.4">
      <c r="J104" s="79" t="s">
        <v>85</v>
      </c>
    </row>
  </sheetData>
  <mergeCells count="125">
    <mergeCell ref="N60:N62"/>
    <mergeCell ref="L50:M53"/>
    <mergeCell ref="N70:N80"/>
    <mergeCell ref="G70:I70"/>
    <mergeCell ref="D65:F65"/>
    <mergeCell ref="G65:I65"/>
    <mergeCell ref="H66:I66"/>
    <mergeCell ref="H67:I67"/>
    <mergeCell ref="H68:I68"/>
    <mergeCell ref="D70:F70"/>
    <mergeCell ref="J65:K68"/>
    <mergeCell ref="L65:M68"/>
    <mergeCell ref="N65:N68"/>
    <mergeCell ref="J70:K80"/>
    <mergeCell ref="L70:M80"/>
    <mergeCell ref="D64:F64"/>
    <mergeCell ref="D60:F60"/>
    <mergeCell ref="E61:F61"/>
    <mergeCell ref="J63:K63"/>
    <mergeCell ref="D69:F69"/>
    <mergeCell ref="G63:I63"/>
    <mergeCell ref="G64:I64"/>
    <mergeCell ref="N50:N53"/>
    <mergeCell ref="L60:M62"/>
    <mergeCell ref="L59:M59"/>
    <mergeCell ref="L49:M49"/>
    <mergeCell ref="L58:M58"/>
    <mergeCell ref="J26:K33"/>
    <mergeCell ref="G50:I50"/>
    <mergeCell ref="D50:F50"/>
    <mergeCell ref="C50:C53"/>
    <mergeCell ref="J50:K53"/>
    <mergeCell ref="C38:C46"/>
    <mergeCell ref="A11:C11"/>
    <mergeCell ref="A12:B25"/>
    <mergeCell ref="C12:C17"/>
    <mergeCell ref="C18:C24"/>
    <mergeCell ref="D12:F12"/>
    <mergeCell ref="G12:I12"/>
    <mergeCell ref="F31:F32"/>
    <mergeCell ref="E27:E28"/>
    <mergeCell ref="E29:E30"/>
    <mergeCell ref="E31:E32"/>
    <mergeCell ref="H29:H30"/>
    <mergeCell ref="H32:H33"/>
    <mergeCell ref="L11:M11"/>
    <mergeCell ref="N38:N46"/>
    <mergeCell ref="N34:N37"/>
    <mergeCell ref="J34:K37"/>
    <mergeCell ref="L34:M37"/>
    <mergeCell ref="D38:F38"/>
    <mergeCell ref="G38:I38"/>
    <mergeCell ref="G34:I34"/>
    <mergeCell ref="D34:F34"/>
    <mergeCell ref="J11:K11"/>
    <mergeCell ref="J18:K24"/>
    <mergeCell ref="L18:M24"/>
    <mergeCell ref="L26:M33"/>
    <mergeCell ref="J12:K17"/>
    <mergeCell ref="L12:M17"/>
    <mergeCell ref="J38:K46"/>
    <mergeCell ref="L38:M46"/>
    <mergeCell ref="A1:N1"/>
    <mergeCell ref="N12:N17"/>
    <mergeCell ref="N18:N24"/>
    <mergeCell ref="G25:I25"/>
    <mergeCell ref="D26:F26"/>
    <mergeCell ref="D25:F25"/>
    <mergeCell ref="G26:I26"/>
    <mergeCell ref="E19:F19"/>
    <mergeCell ref="E23:F23"/>
    <mergeCell ref="D18:F18"/>
    <mergeCell ref="G18:I18"/>
    <mergeCell ref="N26:N33"/>
    <mergeCell ref="F27:F28"/>
    <mergeCell ref="F29:F30"/>
    <mergeCell ref="J25:K25"/>
    <mergeCell ref="A26:B46"/>
    <mergeCell ref="C26:C33"/>
    <mergeCell ref="C34:C37"/>
    <mergeCell ref="L25:M25"/>
    <mergeCell ref="C3:I3"/>
    <mergeCell ref="C4:I4"/>
    <mergeCell ref="C5:I5"/>
    <mergeCell ref="C6:I6"/>
    <mergeCell ref="H27:H28"/>
    <mergeCell ref="J60:K62"/>
    <mergeCell ref="A47:B53"/>
    <mergeCell ref="D54:F54"/>
    <mergeCell ref="A54:A70"/>
    <mergeCell ref="B54:B59"/>
    <mergeCell ref="C54:C55"/>
    <mergeCell ref="B60:B70"/>
    <mergeCell ref="G69:I69"/>
    <mergeCell ref="G54:I54"/>
    <mergeCell ref="G56:I56"/>
    <mergeCell ref="G59:I59"/>
    <mergeCell ref="D58:F58"/>
    <mergeCell ref="D59:F59"/>
    <mergeCell ref="C56:C57"/>
    <mergeCell ref="G57:I57"/>
    <mergeCell ref="C7:I7"/>
    <mergeCell ref="A83:M83"/>
    <mergeCell ref="A84:M84"/>
    <mergeCell ref="G47:I47"/>
    <mergeCell ref="D47:F47"/>
    <mergeCell ref="G48:I48"/>
    <mergeCell ref="D48:F48"/>
    <mergeCell ref="D49:F49"/>
    <mergeCell ref="G49:I49"/>
    <mergeCell ref="A81:M81"/>
    <mergeCell ref="L63:M63"/>
    <mergeCell ref="H61:I61"/>
    <mergeCell ref="H62:I62"/>
    <mergeCell ref="G60:I60"/>
    <mergeCell ref="D56:F56"/>
    <mergeCell ref="G55:I55"/>
    <mergeCell ref="J49:K49"/>
    <mergeCell ref="H74:I74"/>
    <mergeCell ref="C60:C62"/>
    <mergeCell ref="E62:F62"/>
    <mergeCell ref="D63:F63"/>
    <mergeCell ref="G58:I58"/>
    <mergeCell ref="J58:K58"/>
    <mergeCell ref="J59:K59"/>
  </mergeCells>
  <phoneticPr fontId="2"/>
  <dataValidations xWindow="830" yWindow="822" count="7">
    <dataValidation allowBlank="1" showInputMessage="1" showErrorMessage="1" prompt="兵庫県HP「『わたし』からアクション宣言」にリンクしています" sqref="D25 G25"/>
    <dataValidation type="list" allowBlank="1" showInputMessage="1" showErrorMessage="1" prompt="プルダウンから選択してください" sqref="F9">
      <formula1>$J$86:$J$101</formula1>
    </dataValidation>
    <dataValidation allowBlank="1" showInputMessage="1" showErrorMessage="1" prompt="プルダウンから選択してください" sqref="I10"/>
    <dataValidation type="list" allowBlank="1" showInputMessage="1" showErrorMessage="1" sqref="J38 J58:J60 J63 J65 J49:J50 J34 J25:J26 J18 J12 J70">
      <formula1>$J$103:$J$104</formula1>
    </dataValidation>
    <dataValidation type="list" allowBlank="1" showInputMessage="1" showErrorMessage="1" prompt="プルダウンから選択してください" sqref="J10:K10">
      <formula1>#REF!</formula1>
    </dataValidation>
    <dataValidation allowBlank="1" showInputMessage="1" showErrorMessage="1" prompt="最後まで入力が完了しなければ表示されません" sqref="N83:N84"/>
    <dataValidation type="decimal" allowBlank="1" showInputMessage="1" showErrorMessage="1" sqref="J64">
      <formula1>1</formula1>
      <formula2>999999</formula2>
    </dataValidation>
  </dataValidations>
  <pageMargins left="0.31496062992125984" right="0.31496062992125984" top="0.35433070866141736" bottom="0.35433070866141736" header="0.19685039370078741" footer="0.19685039370078741"/>
  <pageSetup paperSize="8" scale="6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41"/>
  <sheetViews>
    <sheetView view="pageBreakPreview" zoomScale="95" zoomScaleNormal="100" zoomScaleSheetLayoutView="95" workbookViewId="0">
      <selection activeCell="A2" sqref="A2"/>
    </sheetView>
  </sheetViews>
  <sheetFormatPr defaultColWidth="8.875" defaultRowHeight="18.75" x14ac:dyDescent="0.4"/>
  <cols>
    <col min="1" max="1" width="7" style="95" customWidth="1"/>
    <col min="2" max="2" width="8.875" style="95"/>
    <col min="3" max="3" width="8.875" style="95" customWidth="1"/>
    <col min="4" max="4" width="10.875" style="95" bestFit="1" customWidth="1"/>
    <col min="5" max="5" width="9.625" style="95" customWidth="1"/>
    <col min="6" max="7" width="8.875" style="95" customWidth="1"/>
    <col min="8" max="16384" width="8.875" style="95"/>
  </cols>
  <sheetData>
    <row r="1" spans="1:11" ht="17.25" customHeight="1" x14ac:dyDescent="0.4">
      <c r="B1" s="96"/>
      <c r="C1" s="96"/>
      <c r="D1" s="96"/>
      <c r="E1" s="96"/>
      <c r="F1" s="96"/>
      <c r="G1" s="96"/>
      <c r="H1" s="96"/>
      <c r="I1" s="96"/>
    </row>
    <row r="2" spans="1:11" ht="17.25" customHeight="1" x14ac:dyDescent="0.4">
      <c r="B2" s="96"/>
      <c r="C2" s="96"/>
      <c r="D2" s="96"/>
      <c r="E2" s="96"/>
      <c r="F2" s="96"/>
      <c r="G2" s="96"/>
      <c r="H2" s="96"/>
      <c r="I2" s="96"/>
    </row>
    <row r="3" spans="1:11" ht="24" customHeight="1" x14ac:dyDescent="0.4">
      <c r="A3" s="157" t="s">
        <v>153</v>
      </c>
      <c r="B3" s="96"/>
      <c r="C3" s="96"/>
      <c r="D3" s="96"/>
      <c r="E3" s="96"/>
      <c r="F3" s="96"/>
      <c r="G3" s="96"/>
      <c r="H3" s="96"/>
      <c r="I3" s="96"/>
    </row>
    <row r="4" spans="1:11" ht="7.5" customHeight="1" x14ac:dyDescent="0.4">
      <c r="B4" s="96"/>
      <c r="C4" s="96"/>
      <c r="D4" s="96"/>
      <c r="E4" s="96"/>
      <c r="F4" s="96"/>
      <c r="G4" s="96"/>
      <c r="H4" s="96"/>
      <c r="I4" s="96"/>
    </row>
    <row r="5" spans="1:11" ht="9.9499999999999993" customHeight="1" thickBot="1" x14ac:dyDescent="0.45">
      <c r="A5" s="98"/>
      <c r="B5" s="99"/>
      <c r="C5" s="99"/>
      <c r="D5" s="99"/>
      <c r="E5" s="99"/>
      <c r="F5" s="99"/>
      <c r="G5" s="99"/>
      <c r="H5" s="99"/>
      <c r="I5" s="96"/>
      <c r="J5" s="97"/>
      <c r="K5" s="97"/>
    </row>
    <row r="6" spans="1:11" ht="33.75" customHeight="1" thickBot="1" x14ac:dyDescent="0.45">
      <c r="B6" s="100"/>
      <c r="C6" s="101"/>
      <c r="D6" s="404" t="s">
        <v>151</v>
      </c>
      <c r="E6" s="405"/>
      <c r="F6" s="406" t="s">
        <v>152</v>
      </c>
      <c r="G6" s="407"/>
      <c r="H6" s="102" t="s">
        <v>145</v>
      </c>
      <c r="I6" s="103"/>
    </row>
    <row r="7" spans="1:11" ht="18.600000000000001" customHeight="1" thickBot="1" x14ac:dyDescent="0.45">
      <c r="B7" s="104" t="s">
        <v>215</v>
      </c>
      <c r="C7" s="105" t="s">
        <v>69</v>
      </c>
      <c r="D7" s="106"/>
      <c r="E7" s="107" t="s">
        <v>146</v>
      </c>
      <c r="F7" s="106"/>
      <c r="G7" s="108" t="s">
        <v>146</v>
      </c>
      <c r="H7" s="109">
        <f>D7+F7</f>
        <v>0</v>
      </c>
      <c r="I7" s="110" t="s">
        <v>146</v>
      </c>
    </row>
    <row r="8" spans="1:11" ht="18.600000000000001" customHeight="1" x14ac:dyDescent="0.4">
      <c r="B8" s="111"/>
      <c r="C8" s="112" t="s">
        <v>68</v>
      </c>
      <c r="D8" s="113"/>
      <c r="E8" s="114" t="s">
        <v>146</v>
      </c>
      <c r="F8" s="113"/>
      <c r="G8" s="115" t="s">
        <v>146</v>
      </c>
      <c r="H8" s="109">
        <f>D8+F8</f>
        <v>0</v>
      </c>
      <c r="I8" s="117" t="s">
        <v>146</v>
      </c>
    </row>
    <row r="9" spans="1:11" ht="18.600000000000001" customHeight="1" thickBot="1" x14ac:dyDescent="0.45">
      <c r="B9" s="111"/>
      <c r="C9" s="118" t="s">
        <v>145</v>
      </c>
      <c r="D9" s="119">
        <f>SUM(D7:D8)</f>
        <v>0</v>
      </c>
      <c r="E9" s="120" t="s">
        <v>146</v>
      </c>
      <c r="F9" s="119">
        <f>SUM(F7:F8)</f>
        <v>0</v>
      </c>
      <c r="G9" s="121" t="s">
        <v>146</v>
      </c>
      <c r="H9" s="122">
        <f>SUM(H7:H8)</f>
        <v>0</v>
      </c>
      <c r="I9" s="123" t="s">
        <v>146</v>
      </c>
    </row>
    <row r="10" spans="1:11" ht="18.600000000000001" customHeight="1" thickTop="1" thickBot="1" x14ac:dyDescent="0.45">
      <c r="B10" s="124"/>
      <c r="C10" s="125" t="s">
        <v>147</v>
      </c>
      <c r="D10" s="126" t="str">
        <f>IFERROR(D8/D9*100, "-")</f>
        <v>-</v>
      </c>
      <c r="E10" s="127" t="s">
        <v>7</v>
      </c>
      <c r="F10" s="126" t="str">
        <f>IFERROR(F8/F9*100, "-")</f>
        <v>-</v>
      </c>
      <c r="G10" s="128" t="s">
        <v>7</v>
      </c>
      <c r="H10" s="129" t="str">
        <f>IFERROR(H8/H9*100, "-")</f>
        <v>-</v>
      </c>
      <c r="I10" s="130" t="s">
        <v>7</v>
      </c>
    </row>
    <row r="11" spans="1:11" ht="18.600000000000001" customHeight="1" x14ac:dyDescent="0.4">
      <c r="B11" s="111" t="s">
        <v>216</v>
      </c>
      <c r="C11" s="131" t="s">
        <v>69</v>
      </c>
      <c r="D11" s="132"/>
      <c r="E11" s="133" t="s">
        <v>146</v>
      </c>
      <c r="F11" s="132"/>
      <c r="G11" s="134" t="s">
        <v>146</v>
      </c>
      <c r="H11" s="135">
        <f>D11+F11</f>
        <v>0</v>
      </c>
      <c r="I11" s="136" t="s">
        <v>146</v>
      </c>
    </row>
    <row r="12" spans="1:11" ht="18.600000000000001" customHeight="1" x14ac:dyDescent="0.4">
      <c r="B12" s="111"/>
      <c r="C12" s="112" t="s">
        <v>68</v>
      </c>
      <c r="D12" s="113"/>
      <c r="E12" s="114" t="s">
        <v>146</v>
      </c>
      <c r="F12" s="113"/>
      <c r="G12" s="115" t="s">
        <v>146</v>
      </c>
      <c r="H12" s="135">
        <f t="shared" ref="H12:H13" si="0">D12+F12</f>
        <v>0</v>
      </c>
      <c r="I12" s="117" t="s">
        <v>146</v>
      </c>
    </row>
    <row r="13" spans="1:11" ht="18.600000000000001" customHeight="1" thickBot="1" x14ac:dyDescent="0.45">
      <c r="B13" s="111"/>
      <c r="C13" s="118" t="s">
        <v>145</v>
      </c>
      <c r="D13" s="119">
        <f>SUM(D11:D12)</f>
        <v>0</v>
      </c>
      <c r="E13" s="120" t="s">
        <v>146</v>
      </c>
      <c r="F13" s="119">
        <f>SUM(F11:F12)</f>
        <v>0</v>
      </c>
      <c r="G13" s="121" t="s">
        <v>146</v>
      </c>
      <c r="H13" s="135">
        <f t="shared" si="0"/>
        <v>0</v>
      </c>
      <c r="I13" s="123" t="s">
        <v>146</v>
      </c>
    </row>
    <row r="14" spans="1:11" ht="18.600000000000001" customHeight="1" thickTop="1" thickBot="1" x14ac:dyDescent="0.45">
      <c r="B14" s="124"/>
      <c r="C14" s="125" t="s">
        <v>147</v>
      </c>
      <c r="D14" s="137" t="str">
        <f>IFERROR(D12/D13*100, "-")</f>
        <v>-</v>
      </c>
      <c r="E14" s="138" t="s">
        <v>7</v>
      </c>
      <c r="F14" s="137" t="str">
        <f>IFERROR(F12/F13*100, "-")</f>
        <v>-</v>
      </c>
      <c r="G14" s="128" t="s">
        <v>7</v>
      </c>
      <c r="H14" s="139" t="str">
        <f>IFERROR(H12/H13*100, "-")</f>
        <v>-</v>
      </c>
      <c r="I14" s="130" t="s">
        <v>7</v>
      </c>
    </row>
    <row r="15" spans="1:11" ht="18.600000000000001" customHeight="1" x14ac:dyDescent="0.4">
      <c r="B15" s="111" t="s">
        <v>217</v>
      </c>
      <c r="C15" s="105" t="s">
        <v>69</v>
      </c>
      <c r="D15" s="106"/>
      <c r="E15" s="107" t="s">
        <v>146</v>
      </c>
      <c r="F15" s="106"/>
      <c r="G15" s="108" t="s">
        <v>146</v>
      </c>
      <c r="H15" s="109">
        <f>D15+F15</f>
        <v>0</v>
      </c>
      <c r="I15" s="110" t="s">
        <v>146</v>
      </c>
    </row>
    <row r="16" spans="1:11" ht="18.600000000000001" customHeight="1" x14ac:dyDescent="0.4">
      <c r="B16" s="111"/>
      <c r="C16" s="112" t="s">
        <v>68</v>
      </c>
      <c r="D16" s="113"/>
      <c r="E16" s="114" t="s">
        <v>146</v>
      </c>
      <c r="F16" s="113"/>
      <c r="G16" s="115" t="s">
        <v>146</v>
      </c>
      <c r="H16" s="116">
        <f>D16+F16</f>
        <v>0</v>
      </c>
      <c r="I16" s="117" t="s">
        <v>146</v>
      </c>
    </row>
    <row r="17" spans="2:10" ht="18.600000000000001" customHeight="1" thickBot="1" x14ac:dyDescent="0.45">
      <c r="B17" s="111"/>
      <c r="C17" s="118" t="s">
        <v>145</v>
      </c>
      <c r="D17" s="119">
        <f>SUM(D15:D16)</f>
        <v>0</v>
      </c>
      <c r="E17" s="120" t="s">
        <v>146</v>
      </c>
      <c r="F17" s="119">
        <f>SUM(F15:F16)</f>
        <v>0</v>
      </c>
      <c r="G17" s="121" t="s">
        <v>146</v>
      </c>
      <c r="H17" s="122">
        <f>SUM(H15:H16)</f>
        <v>0</v>
      </c>
      <c r="I17" s="123" t="s">
        <v>146</v>
      </c>
    </row>
    <row r="18" spans="2:10" ht="18.600000000000001" customHeight="1" thickTop="1" thickBot="1" x14ac:dyDescent="0.45">
      <c r="B18" s="140"/>
      <c r="C18" s="125" t="s">
        <v>147</v>
      </c>
      <c r="D18" s="137" t="str">
        <f>IFERROR(D16/D17*100, "-")</f>
        <v>-</v>
      </c>
      <c r="E18" s="138" t="s">
        <v>7</v>
      </c>
      <c r="F18" s="137" t="str">
        <f>IFERROR(F16/F17*100, "-")</f>
        <v>-</v>
      </c>
      <c r="G18" s="128" t="s">
        <v>7</v>
      </c>
      <c r="H18" s="129" t="str">
        <f>IFERROR(H16/H17*100, "-")</f>
        <v>-</v>
      </c>
      <c r="I18" s="130" t="s">
        <v>7</v>
      </c>
    </row>
    <row r="19" spans="2:10" ht="18.600000000000001" customHeight="1" x14ac:dyDescent="0.4">
      <c r="B19" s="141" t="s">
        <v>145</v>
      </c>
      <c r="C19" s="131" t="s">
        <v>69</v>
      </c>
      <c r="D19" s="142">
        <f>D7+D11+D15</f>
        <v>0</v>
      </c>
      <c r="E19" s="143" t="s">
        <v>146</v>
      </c>
      <c r="F19" s="142">
        <f>F7+F11+F15</f>
        <v>0</v>
      </c>
      <c r="G19" s="144" t="s">
        <v>146</v>
      </c>
      <c r="H19" s="135">
        <f>D19+F19</f>
        <v>0</v>
      </c>
      <c r="I19" s="136" t="s">
        <v>146</v>
      </c>
    </row>
    <row r="20" spans="2:10" ht="18.600000000000001" customHeight="1" x14ac:dyDescent="0.4">
      <c r="B20" s="141"/>
      <c r="C20" s="112" t="s">
        <v>68</v>
      </c>
      <c r="D20" s="20">
        <f>D8+D12+D16</f>
        <v>0</v>
      </c>
      <c r="E20" s="145" t="s">
        <v>146</v>
      </c>
      <c r="F20" s="20">
        <f>F8+F12+F16</f>
        <v>0</v>
      </c>
      <c r="G20" s="146" t="s">
        <v>146</v>
      </c>
      <c r="H20" s="116">
        <f>D20+F20</f>
        <v>0</v>
      </c>
      <c r="I20" s="117" t="s">
        <v>146</v>
      </c>
    </row>
    <row r="21" spans="2:10" ht="18.600000000000001" customHeight="1" thickBot="1" x14ac:dyDescent="0.45">
      <c r="B21" s="140"/>
      <c r="C21" s="147" t="s">
        <v>145</v>
      </c>
      <c r="D21" s="148">
        <f>SUM(D19:D20)</f>
        <v>0</v>
      </c>
      <c r="E21" s="149" t="s">
        <v>146</v>
      </c>
      <c r="F21" s="148">
        <f>SUM(F19:F20)</f>
        <v>0</v>
      </c>
      <c r="G21" s="150" t="s">
        <v>146</v>
      </c>
      <c r="H21" s="151">
        <f>SUM(H19:H20)</f>
        <v>0</v>
      </c>
      <c r="I21" s="152" t="s">
        <v>146</v>
      </c>
    </row>
    <row r="22" spans="2:10" ht="18.600000000000001" customHeight="1" thickBot="1" x14ac:dyDescent="0.45">
      <c r="B22" s="153" t="s">
        <v>148</v>
      </c>
      <c r="C22" s="154"/>
      <c r="D22" s="155" t="str">
        <f>IFERROR(AVERAGE(D10,D14,D18),"-")</f>
        <v>-</v>
      </c>
      <c r="E22" s="130" t="s">
        <v>7</v>
      </c>
      <c r="F22" s="155" t="str">
        <f>IFERROR(AVERAGE(F10,F14,F18),"-")</f>
        <v>-</v>
      </c>
      <c r="G22" s="130" t="s">
        <v>7</v>
      </c>
      <c r="H22" s="156" t="str">
        <f>IFERROR(AVERAGE(H10,H14,H18), "-")</f>
        <v>-</v>
      </c>
      <c r="I22" s="130" t="s">
        <v>7</v>
      </c>
    </row>
    <row r="23" spans="2:10" ht="18.600000000000001" customHeight="1" x14ac:dyDescent="0.4">
      <c r="E23" s="95" t="s">
        <v>149</v>
      </c>
      <c r="G23" s="95" t="s">
        <v>150</v>
      </c>
    </row>
    <row r="24" spans="2:10" ht="8.1" customHeight="1" x14ac:dyDescent="0.4"/>
    <row r="25" spans="2:10" ht="17.100000000000001" customHeight="1" x14ac:dyDescent="0.4">
      <c r="I25" s="408"/>
      <c r="J25" s="409"/>
    </row>
    <row r="26" spans="2:10" ht="9" customHeight="1" x14ac:dyDescent="0.4">
      <c r="I26" s="409"/>
      <c r="J26" s="409"/>
    </row>
    <row r="27" spans="2:10" ht="12.95" customHeight="1" x14ac:dyDescent="0.4"/>
    <row r="28" spans="2:10" ht="21" customHeight="1" x14ac:dyDescent="0.4"/>
    <row r="38" ht="6" customHeight="1" x14ac:dyDescent="0.4"/>
    <row r="39" ht="6" customHeight="1" x14ac:dyDescent="0.4"/>
    <row r="40" ht="6" customHeight="1" x14ac:dyDescent="0.4"/>
    <row r="41" ht="6" customHeight="1" x14ac:dyDescent="0.4"/>
  </sheetData>
  <mergeCells count="3">
    <mergeCell ref="D6:E6"/>
    <mergeCell ref="F6:G6"/>
    <mergeCell ref="I25:J26"/>
  </mergeCells>
  <phoneticPr fontId="1"/>
  <dataValidations count="1">
    <dataValidation type="list" allowBlank="1" showInputMessage="1" showErrorMessage="1" prompt="【業種】から製造業を選択した場合のみ、プルダウンから選択してください" sqref="A5:H5">
      <formula1>$L$43:$L$54</formula1>
    </dataValidation>
  </dataValidations>
  <pageMargins left="0.7" right="0.7" top="0.64" bottom="0.3" header="0.3" footer="0.19"/>
  <pageSetup paperSize="9" scale="9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プルダウンから選択してください">
          <x14:formula1>
            <xm:f>'\\fs1.kobe.local\work1\34_地域協働局\05_男女共同参画課\50_ミモザ企業認定\R7\01_ミモザ申請方法等相談\20250716_兵庫県へ返信\[(0716）jikohyouka.xlsx]☆自己評価シート☆'!#REF!</xm:f>
          </x14:formula1>
          <xm:sqref>J5:K5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2:I41"/>
  <sheetViews>
    <sheetView view="pageBreakPreview" zoomScale="115" zoomScaleNormal="100" zoomScaleSheetLayoutView="115" workbookViewId="0"/>
  </sheetViews>
  <sheetFormatPr defaultRowHeight="18.75" x14ac:dyDescent="0.4"/>
  <cols>
    <col min="1" max="1" width="2.875" customWidth="1"/>
    <col min="2" max="2" width="2.625" customWidth="1"/>
    <col min="3" max="3" width="3.75" customWidth="1"/>
    <col min="4" max="4" width="2" customWidth="1"/>
    <col min="5" max="5" width="3" customWidth="1"/>
    <col min="6" max="6" width="65" customWidth="1"/>
    <col min="7" max="7" width="1.875" customWidth="1"/>
    <col min="8" max="8" width="3" customWidth="1"/>
    <col min="9" max="9" width="90.125" customWidth="1"/>
  </cols>
  <sheetData>
    <row r="2" spans="1:9" x14ac:dyDescent="0.4">
      <c r="A2" s="426" t="s">
        <v>1</v>
      </c>
      <c r="B2" s="427"/>
      <c r="C2" s="441" t="s">
        <v>2</v>
      </c>
      <c r="D2" s="441"/>
      <c r="E2" s="441"/>
      <c r="F2" s="442"/>
      <c r="G2" s="187"/>
      <c r="H2" s="188"/>
      <c r="I2" s="232" t="s">
        <v>219</v>
      </c>
    </row>
    <row r="3" spans="1:9" ht="65.25" customHeight="1" x14ac:dyDescent="0.4">
      <c r="A3" s="430" t="s">
        <v>4</v>
      </c>
      <c r="B3" s="431"/>
      <c r="C3" s="420">
        <v>1</v>
      </c>
      <c r="D3" s="286" t="s">
        <v>101</v>
      </c>
      <c r="E3" s="287"/>
      <c r="F3" s="288"/>
      <c r="G3" s="326" t="s">
        <v>220</v>
      </c>
      <c r="H3" s="327"/>
      <c r="I3" s="328"/>
    </row>
    <row r="4" spans="1:9" ht="28.5" customHeight="1" x14ac:dyDescent="0.4">
      <c r="A4" s="432"/>
      <c r="B4" s="433"/>
      <c r="C4" s="421"/>
      <c r="D4" s="221"/>
      <c r="E4" s="235" t="s">
        <v>93</v>
      </c>
      <c r="F4" s="239" t="s">
        <v>98</v>
      </c>
      <c r="G4" s="198"/>
      <c r="H4" s="235" t="s">
        <v>93</v>
      </c>
      <c r="I4" s="245" t="s">
        <v>221</v>
      </c>
    </row>
    <row r="5" spans="1:9" ht="21.75" customHeight="1" x14ac:dyDescent="0.4">
      <c r="A5" s="432"/>
      <c r="B5" s="433"/>
      <c r="C5" s="421"/>
      <c r="D5" s="221"/>
      <c r="E5" s="235" t="s">
        <v>94</v>
      </c>
      <c r="F5" s="239" t="s">
        <v>99</v>
      </c>
      <c r="G5" s="198"/>
      <c r="H5" s="235" t="s">
        <v>94</v>
      </c>
      <c r="I5" s="245" t="s">
        <v>222</v>
      </c>
    </row>
    <row r="6" spans="1:9" ht="21.75" customHeight="1" x14ac:dyDescent="0.4">
      <c r="A6" s="432"/>
      <c r="B6" s="433"/>
      <c r="C6" s="422"/>
      <c r="D6" s="223"/>
      <c r="E6" s="238" t="s">
        <v>95</v>
      </c>
      <c r="F6" s="240" t="s">
        <v>100</v>
      </c>
      <c r="G6" s="201"/>
      <c r="H6" s="238" t="s">
        <v>95</v>
      </c>
      <c r="I6" s="246" t="s">
        <v>223</v>
      </c>
    </row>
    <row r="7" spans="1:9" ht="36" customHeight="1" x14ac:dyDescent="0.4">
      <c r="A7" s="432"/>
      <c r="B7" s="433"/>
      <c r="C7" s="420">
        <v>2</v>
      </c>
      <c r="D7" s="286" t="s">
        <v>189</v>
      </c>
      <c r="E7" s="287"/>
      <c r="F7" s="288"/>
      <c r="G7" s="341" t="s">
        <v>271</v>
      </c>
      <c r="H7" s="342"/>
      <c r="I7" s="343"/>
    </row>
    <row r="8" spans="1:9" ht="36" customHeight="1" x14ac:dyDescent="0.4">
      <c r="A8" s="432"/>
      <c r="B8" s="433"/>
      <c r="C8" s="421"/>
      <c r="D8" s="76"/>
      <c r="E8" s="235" t="s">
        <v>90</v>
      </c>
      <c r="F8" s="239" t="s">
        <v>106</v>
      </c>
      <c r="G8" s="233"/>
      <c r="H8" s="235" t="s">
        <v>90</v>
      </c>
      <c r="I8" s="245" t="s">
        <v>248</v>
      </c>
    </row>
    <row r="9" spans="1:9" ht="34.5" customHeight="1" x14ac:dyDescent="0.4">
      <c r="A9" s="432"/>
      <c r="B9" s="433"/>
      <c r="C9" s="421"/>
      <c r="D9" s="76"/>
      <c r="E9" s="235" t="s">
        <v>92</v>
      </c>
      <c r="F9" s="239" t="s">
        <v>107</v>
      </c>
      <c r="G9" s="233"/>
      <c r="H9" s="235" t="s">
        <v>92</v>
      </c>
      <c r="I9" s="245" t="s">
        <v>247</v>
      </c>
    </row>
    <row r="10" spans="1:9" ht="29.1" customHeight="1" x14ac:dyDescent="0.4">
      <c r="A10" s="432"/>
      <c r="B10" s="433"/>
      <c r="C10" s="421"/>
      <c r="D10" s="76"/>
      <c r="E10" s="238" t="s">
        <v>93</v>
      </c>
      <c r="F10" s="240" t="s">
        <v>108</v>
      </c>
      <c r="G10" s="236"/>
      <c r="H10" s="238" t="s">
        <v>93</v>
      </c>
      <c r="I10" s="246" t="s">
        <v>224</v>
      </c>
    </row>
    <row r="11" spans="1:9" ht="28.5" customHeight="1" x14ac:dyDescent="0.4">
      <c r="A11" s="430" t="s">
        <v>5</v>
      </c>
      <c r="B11" s="431"/>
      <c r="C11" s="420">
        <v>4</v>
      </c>
      <c r="D11" s="286" t="s">
        <v>190</v>
      </c>
      <c r="E11" s="287"/>
      <c r="F11" s="288"/>
      <c r="G11" s="329"/>
      <c r="H11" s="330"/>
      <c r="I11" s="331"/>
    </row>
    <row r="12" spans="1:9" ht="33" customHeight="1" x14ac:dyDescent="0.4">
      <c r="A12" s="432"/>
      <c r="B12" s="433"/>
      <c r="C12" s="421"/>
      <c r="D12" s="76"/>
      <c r="E12" s="241" t="s">
        <v>90</v>
      </c>
      <c r="F12" s="242" t="s">
        <v>117</v>
      </c>
      <c r="G12" s="76"/>
      <c r="H12" s="243" t="s">
        <v>121</v>
      </c>
      <c r="I12" s="245" t="s">
        <v>228</v>
      </c>
    </row>
    <row r="13" spans="1:9" ht="32.1" customHeight="1" x14ac:dyDescent="0.4">
      <c r="A13" s="432"/>
      <c r="B13" s="433"/>
      <c r="C13" s="421"/>
      <c r="D13" s="76"/>
      <c r="E13" s="241" t="s">
        <v>92</v>
      </c>
      <c r="F13" s="242" t="s">
        <v>118</v>
      </c>
      <c r="G13" s="76"/>
      <c r="H13" s="243" t="s">
        <v>92</v>
      </c>
      <c r="I13" s="245" t="s">
        <v>225</v>
      </c>
    </row>
    <row r="14" spans="1:9" ht="32.450000000000003" customHeight="1" x14ac:dyDescent="0.4">
      <c r="A14" s="432"/>
      <c r="B14" s="433"/>
      <c r="C14" s="421"/>
      <c r="D14" s="76"/>
      <c r="E14" s="241" t="s">
        <v>93</v>
      </c>
      <c r="F14" s="242" t="s">
        <v>119</v>
      </c>
      <c r="G14" s="76"/>
      <c r="H14" s="243" t="s">
        <v>93</v>
      </c>
      <c r="I14" s="245" t="s">
        <v>227</v>
      </c>
    </row>
    <row r="15" spans="1:9" ht="21.75" customHeight="1" x14ac:dyDescent="0.4">
      <c r="A15" s="432"/>
      <c r="B15" s="433"/>
      <c r="C15" s="422"/>
      <c r="D15" s="77"/>
      <c r="E15" s="238" t="s">
        <v>94</v>
      </c>
      <c r="F15" s="240" t="s">
        <v>120</v>
      </c>
      <c r="G15" s="77"/>
      <c r="H15" s="244" t="s">
        <v>226</v>
      </c>
      <c r="I15" s="246" t="s">
        <v>229</v>
      </c>
    </row>
    <row r="16" spans="1:9" ht="32.450000000000003" customHeight="1" x14ac:dyDescent="0.4">
      <c r="A16" s="432"/>
      <c r="B16" s="433"/>
      <c r="C16" s="420">
        <v>5</v>
      </c>
      <c r="D16" s="286" t="s">
        <v>191</v>
      </c>
      <c r="E16" s="287"/>
      <c r="F16" s="288"/>
      <c r="G16" s="329"/>
      <c r="H16" s="330"/>
      <c r="I16" s="331"/>
    </row>
    <row r="17" spans="1:9" ht="36" customHeight="1" x14ac:dyDescent="0.4">
      <c r="A17" s="432"/>
      <c r="B17" s="433"/>
      <c r="C17" s="421"/>
      <c r="D17" s="76"/>
      <c r="E17" s="235" t="s">
        <v>121</v>
      </c>
      <c r="F17" s="239" t="s">
        <v>127</v>
      </c>
      <c r="G17" s="76"/>
      <c r="H17" s="235" t="s">
        <v>121</v>
      </c>
      <c r="I17" s="245" t="s">
        <v>230</v>
      </c>
    </row>
    <row r="18" spans="1:9" ht="21.75" customHeight="1" x14ac:dyDescent="0.4">
      <c r="A18" s="432"/>
      <c r="B18" s="433"/>
      <c r="C18" s="421"/>
      <c r="D18" s="76"/>
      <c r="E18" s="238" t="s">
        <v>91</v>
      </c>
      <c r="F18" s="240" t="s">
        <v>128</v>
      </c>
      <c r="G18" s="76"/>
      <c r="H18" s="238" t="s">
        <v>92</v>
      </c>
      <c r="I18" s="246" t="s">
        <v>231</v>
      </c>
    </row>
    <row r="19" spans="1:9" ht="21.75" customHeight="1" x14ac:dyDescent="0.4">
      <c r="A19" s="432"/>
      <c r="B19" s="433"/>
      <c r="C19" s="420">
        <v>6</v>
      </c>
      <c r="D19" s="286" t="s">
        <v>188</v>
      </c>
      <c r="E19" s="287"/>
      <c r="F19" s="288"/>
      <c r="G19" s="423"/>
      <c r="H19" s="424"/>
      <c r="I19" s="425"/>
    </row>
    <row r="20" spans="1:9" ht="24.6" customHeight="1" x14ac:dyDescent="0.4">
      <c r="A20" s="432"/>
      <c r="B20" s="433"/>
      <c r="C20" s="421"/>
      <c r="D20" s="198"/>
      <c r="E20" s="235" t="s">
        <v>121</v>
      </c>
      <c r="F20" s="239" t="s">
        <v>132</v>
      </c>
      <c r="G20" s="198"/>
      <c r="H20" s="235" t="s">
        <v>121</v>
      </c>
      <c r="I20" s="247" t="s">
        <v>232</v>
      </c>
    </row>
    <row r="21" spans="1:9" ht="21.75" customHeight="1" x14ac:dyDescent="0.4">
      <c r="A21" s="432"/>
      <c r="B21" s="433"/>
      <c r="C21" s="421"/>
      <c r="D21" s="198"/>
      <c r="E21" s="238" t="s">
        <v>92</v>
      </c>
      <c r="F21" s="240" t="s">
        <v>133</v>
      </c>
      <c r="G21" s="201"/>
      <c r="H21" s="238" t="s">
        <v>92</v>
      </c>
      <c r="I21" s="248" t="s">
        <v>233</v>
      </c>
    </row>
    <row r="22" spans="1:9" ht="36" customHeight="1" x14ac:dyDescent="0.4">
      <c r="A22" s="435" t="s">
        <v>6</v>
      </c>
      <c r="B22" s="436"/>
      <c r="C22" s="189">
        <v>9</v>
      </c>
      <c r="D22" s="271" t="s">
        <v>202</v>
      </c>
      <c r="E22" s="272"/>
      <c r="F22" s="273"/>
      <c r="G22" s="268" t="s">
        <v>203</v>
      </c>
      <c r="H22" s="269"/>
      <c r="I22" s="270"/>
    </row>
    <row r="23" spans="1:9" x14ac:dyDescent="0.4">
      <c r="A23" s="437"/>
      <c r="B23" s="438"/>
      <c r="C23" s="420">
        <v>10</v>
      </c>
      <c r="D23" s="286" t="s">
        <v>160</v>
      </c>
      <c r="E23" s="327"/>
      <c r="F23" s="328"/>
      <c r="G23" s="326"/>
      <c r="H23" s="327"/>
      <c r="I23" s="328"/>
    </row>
    <row r="24" spans="1:9" ht="41.1" customHeight="1" x14ac:dyDescent="0.4">
      <c r="A24" s="437"/>
      <c r="B24" s="438"/>
      <c r="C24" s="421"/>
      <c r="D24" s="76"/>
      <c r="E24" s="235" t="s">
        <v>155</v>
      </c>
      <c r="F24" s="239" t="s">
        <v>154</v>
      </c>
      <c r="G24" s="198"/>
      <c r="H24" s="410" t="s">
        <v>256</v>
      </c>
      <c r="I24" s="443" t="s">
        <v>257</v>
      </c>
    </row>
    <row r="25" spans="1:9" ht="39.950000000000003" customHeight="1" x14ac:dyDescent="0.4">
      <c r="A25" s="439"/>
      <c r="B25" s="440"/>
      <c r="C25" s="422"/>
      <c r="D25" s="76"/>
      <c r="E25" s="238" t="s">
        <v>93</v>
      </c>
      <c r="F25" s="240" t="s">
        <v>157</v>
      </c>
      <c r="G25" s="198"/>
      <c r="H25" s="411"/>
      <c r="I25" s="444"/>
    </row>
    <row r="26" spans="1:9" ht="36.75" customHeight="1" x14ac:dyDescent="0.4">
      <c r="A26" s="428" t="s">
        <v>8</v>
      </c>
      <c r="B26" s="428" t="s">
        <v>9</v>
      </c>
      <c r="C26" s="195">
        <v>11</v>
      </c>
      <c r="D26" s="287" t="s">
        <v>10</v>
      </c>
      <c r="E26" s="287"/>
      <c r="F26" s="288"/>
      <c r="G26" s="326" t="s">
        <v>249</v>
      </c>
      <c r="H26" s="327"/>
      <c r="I26" s="328"/>
    </row>
    <row r="27" spans="1:9" ht="251.25" customHeight="1" x14ac:dyDescent="0.4">
      <c r="A27" s="429"/>
      <c r="B27" s="429"/>
      <c r="C27" s="195">
        <v>12</v>
      </c>
      <c r="D27" s="286" t="s">
        <v>182</v>
      </c>
      <c r="E27" s="287"/>
      <c r="F27" s="288"/>
      <c r="G27" s="323" t="s">
        <v>250</v>
      </c>
      <c r="H27" s="324"/>
      <c r="I27" s="325"/>
    </row>
    <row r="28" spans="1:9" ht="48.75" customHeight="1" x14ac:dyDescent="0.4">
      <c r="A28" s="429"/>
      <c r="B28" s="429"/>
      <c r="C28" s="189">
        <v>13</v>
      </c>
      <c r="D28" s="271" t="s">
        <v>183</v>
      </c>
      <c r="E28" s="272"/>
      <c r="F28" s="273"/>
      <c r="G28" s="415" t="s">
        <v>251</v>
      </c>
      <c r="H28" s="416"/>
      <c r="I28" s="417"/>
    </row>
    <row r="29" spans="1:9" ht="45.95" customHeight="1" x14ac:dyDescent="0.4">
      <c r="A29" s="429"/>
      <c r="B29" s="429"/>
      <c r="C29" s="420">
        <v>14</v>
      </c>
      <c r="D29" s="286" t="s">
        <v>253</v>
      </c>
      <c r="E29" s="327"/>
      <c r="F29" s="328"/>
      <c r="G29" s="283"/>
      <c r="H29" s="418"/>
      <c r="I29" s="419"/>
    </row>
    <row r="30" spans="1:9" ht="23.1" customHeight="1" x14ac:dyDescent="0.4">
      <c r="A30" s="429"/>
      <c r="B30" s="434"/>
      <c r="C30" s="422"/>
      <c r="D30" s="249"/>
      <c r="E30" s="256" t="s">
        <v>93</v>
      </c>
      <c r="F30" s="250" t="s">
        <v>252</v>
      </c>
      <c r="G30" s="251"/>
      <c r="H30" s="258" t="s">
        <v>93</v>
      </c>
      <c r="I30" s="246" t="s">
        <v>254</v>
      </c>
    </row>
    <row r="31" spans="1:9" ht="34.5" customHeight="1" x14ac:dyDescent="0.4">
      <c r="A31" s="429"/>
      <c r="B31" s="428" t="s">
        <v>255</v>
      </c>
      <c r="C31" s="420">
        <v>16</v>
      </c>
      <c r="D31" s="338" t="s">
        <v>261</v>
      </c>
      <c r="E31" s="339"/>
      <c r="F31" s="340"/>
      <c r="G31" s="412" t="s">
        <v>265</v>
      </c>
      <c r="H31" s="413"/>
      <c r="I31" s="414"/>
    </row>
    <row r="32" spans="1:9" ht="24.6" customHeight="1" x14ac:dyDescent="0.4">
      <c r="A32" s="429"/>
      <c r="B32" s="429"/>
      <c r="C32" s="421"/>
      <c r="D32" s="252"/>
      <c r="E32" s="255" t="s">
        <v>258</v>
      </c>
      <c r="F32" s="254" t="s">
        <v>260</v>
      </c>
      <c r="G32" s="251"/>
      <c r="H32" s="257" t="s">
        <v>258</v>
      </c>
      <c r="I32" s="245" t="s">
        <v>264</v>
      </c>
    </row>
    <row r="33" spans="1:9" ht="21" customHeight="1" x14ac:dyDescent="0.4">
      <c r="A33" s="429"/>
      <c r="B33" s="429"/>
      <c r="C33" s="422"/>
      <c r="D33" s="253"/>
      <c r="E33" s="256" t="s">
        <v>92</v>
      </c>
      <c r="F33" s="250" t="s">
        <v>259</v>
      </c>
      <c r="G33" s="251"/>
      <c r="H33" s="258" t="s">
        <v>263</v>
      </c>
      <c r="I33" s="246" t="s">
        <v>262</v>
      </c>
    </row>
    <row r="34" spans="1:9" ht="21.75" customHeight="1" x14ac:dyDescent="0.4">
      <c r="A34" s="429"/>
      <c r="B34" s="429"/>
      <c r="C34" s="190">
        <v>18</v>
      </c>
      <c r="D34" s="287" t="s">
        <v>162</v>
      </c>
      <c r="E34" s="287"/>
      <c r="F34" s="288"/>
      <c r="G34" s="329"/>
      <c r="H34" s="330"/>
      <c r="I34" s="331"/>
    </row>
    <row r="35" spans="1:9" ht="28.5" customHeight="1" x14ac:dyDescent="0.4">
      <c r="A35" s="429"/>
      <c r="B35" s="429"/>
      <c r="C35" s="191"/>
      <c r="D35" s="158"/>
      <c r="E35" s="235" t="s">
        <v>155</v>
      </c>
      <c r="F35" s="259" t="s">
        <v>186</v>
      </c>
      <c r="G35" s="74"/>
      <c r="H35" s="241" t="s">
        <v>258</v>
      </c>
      <c r="I35" s="445" t="s">
        <v>266</v>
      </c>
    </row>
    <row r="36" spans="1:9" ht="21.75" customHeight="1" x14ac:dyDescent="0.4">
      <c r="A36" s="429"/>
      <c r="B36" s="429"/>
      <c r="C36" s="191"/>
      <c r="D36" s="158"/>
      <c r="E36" s="235" t="s">
        <v>92</v>
      </c>
      <c r="F36" s="259" t="s">
        <v>163</v>
      </c>
      <c r="G36" s="74"/>
      <c r="H36" s="241" t="s">
        <v>263</v>
      </c>
      <c r="I36" s="445"/>
    </row>
    <row r="37" spans="1:9" ht="21.75" customHeight="1" x14ac:dyDescent="0.4">
      <c r="A37" s="429"/>
      <c r="B37" s="429"/>
      <c r="C37" s="192"/>
      <c r="D37" s="159"/>
      <c r="E37" s="238" t="s">
        <v>93</v>
      </c>
      <c r="F37" s="260" t="s">
        <v>164</v>
      </c>
      <c r="G37" s="75"/>
      <c r="H37" s="244" t="s">
        <v>93</v>
      </c>
      <c r="I37" s="446"/>
    </row>
    <row r="38" spans="1:9" ht="36" customHeight="1" x14ac:dyDescent="0.4">
      <c r="A38" s="429"/>
      <c r="B38" s="429"/>
      <c r="C38" s="189">
        <v>19</v>
      </c>
      <c r="D38" s="271" t="s">
        <v>209</v>
      </c>
      <c r="E38" s="272"/>
      <c r="F38" s="273"/>
      <c r="G38" s="323" t="s">
        <v>270</v>
      </c>
      <c r="H38" s="324"/>
      <c r="I38" s="325"/>
    </row>
    <row r="39" spans="1:9" x14ac:dyDescent="0.4">
      <c r="A39" s="429"/>
      <c r="B39" s="429"/>
      <c r="C39" s="190">
        <v>20</v>
      </c>
      <c r="D39" s="388" t="s">
        <v>173</v>
      </c>
      <c r="E39" s="389"/>
      <c r="F39" s="390"/>
      <c r="G39" s="326"/>
      <c r="H39" s="327"/>
      <c r="I39" s="328"/>
    </row>
    <row r="40" spans="1:9" x14ac:dyDescent="0.4">
      <c r="A40" s="193"/>
      <c r="B40" s="429"/>
      <c r="C40" s="191"/>
      <c r="D40" s="196"/>
      <c r="E40" s="196" t="s">
        <v>92</v>
      </c>
      <c r="F40" s="196" t="s">
        <v>167</v>
      </c>
      <c r="G40" s="198"/>
      <c r="H40" s="234" t="s">
        <v>263</v>
      </c>
      <c r="I40" s="245" t="s">
        <v>267</v>
      </c>
    </row>
    <row r="41" spans="1:9" x14ac:dyDescent="0.4">
      <c r="A41" s="194"/>
      <c r="B41" s="434"/>
      <c r="C41" s="192"/>
      <c r="D41" s="199"/>
      <c r="E41" s="199" t="s">
        <v>172</v>
      </c>
      <c r="F41" s="199" t="s">
        <v>211</v>
      </c>
      <c r="G41" s="201"/>
      <c r="H41" s="237" t="s">
        <v>269</v>
      </c>
      <c r="I41" s="246" t="s">
        <v>268</v>
      </c>
    </row>
  </sheetData>
  <mergeCells count="49">
    <mergeCell ref="A2:B2"/>
    <mergeCell ref="C31:C33"/>
    <mergeCell ref="C16:C18"/>
    <mergeCell ref="A26:A39"/>
    <mergeCell ref="A3:B10"/>
    <mergeCell ref="C29:C30"/>
    <mergeCell ref="B26:B30"/>
    <mergeCell ref="B31:B41"/>
    <mergeCell ref="A11:B21"/>
    <mergeCell ref="A22:B25"/>
    <mergeCell ref="C19:C21"/>
    <mergeCell ref="C2:F2"/>
    <mergeCell ref="D3:F3"/>
    <mergeCell ref="D16:F16"/>
    <mergeCell ref="D22:F22"/>
    <mergeCell ref="D39:F39"/>
    <mergeCell ref="G3:I3"/>
    <mergeCell ref="C7:C10"/>
    <mergeCell ref="D7:F7"/>
    <mergeCell ref="G7:I7"/>
    <mergeCell ref="C3:C6"/>
    <mergeCell ref="G16:I16"/>
    <mergeCell ref="C11:C15"/>
    <mergeCell ref="D11:F11"/>
    <mergeCell ref="G11:I11"/>
    <mergeCell ref="D19:F19"/>
    <mergeCell ref="G19:I19"/>
    <mergeCell ref="G22:I22"/>
    <mergeCell ref="C23:C25"/>
    <mergeCell ref="D23:F23"/>
    <mergeCell ref="G23:I23"/>
    <mergeCell ref="D38:F38"/>
    <mergeCell ref="G38:I38"/>
    <mergeCell ref="G39:I39"/>
    <mergeCell ref="D34:F34"/>
    <mergeCell ref="G34:I34"/>
    <mergeCell ref="G27:I27"/>
    <mergeCell ref="H24:H25"/>
    <mergeCell ref="I24:I25"/>
    <mergeCell ref="I35:I37"/>
    <mergeCell ref="D31:F31"/>
    <mergeCell ref="G31:I31"/>
    <mergeCell ref="D28:F28"/>
    <mergeCell ref="G28:I28"/>
    <mergeCell ref="D29:F29"/>
    <mergeCell ref="G29:I29"/>
    <mergeCell ref="D26:F26"/>
    <mergeCell ref="G26:I26"/>
    <mergeCell ref="D27:F27"/>
  </mergeCells>
  <phoneticPr fontId="1"/>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
  <sheetViews>
    <sheetView zoomScale="71" zoomScaleNormal="71" workbookViewId="0"/>
  </sheetViews>
  <sheetFormatPr defaultColWidth="9.875" defaultRowHeight="18.75" x14ac:dyDescent="0.4"/>
  <cols>
    <col min="1" max="1" width="9.875" bestFit="1" customWidth="1"/>
    <col min="2" max="2" width="37.875" customWidth="1"/>
    <col min="3" max="3" width="43.5" customWidth="1"/>
    <col min="4" max="4" width="10.875" customWidth="1"/>
    <col min="5" max="7" width="10.75" customWidth="1"/>
    <col min="8" max="8" width="31.375" customWidth="1"/>
    <col min="9" max="9" width="12.75" bestFit="1" customWidth="1"/>
  </cols>
  <sheetData>
    <row r="1" spans="1:7" s="2" customFormat="1" ht="21.75" customHeight="1" x14ac:dyDescent="0.4">
      <c r="A1" s="65" t="s">
        <v>82</v>
      </c>
      <c r="C1" s="2" t="s">
        <v>192</v>
      </c>
    </row>
    <row r="2" spans="1:7" s="2" customFormat="1" ht="21.75" customHeight="1" x14ac:dyDescent="0.4">
      <c r="D2" s="56"/>
    </row>
    <row r="3" spans="1:7" s="2" customFormat="1" ht="21.75" customHeight="1" x14ac:dyDescent="0.4">
      <c r="D3" s="12" t="s">
        <v>36</v>
      </c>
      <c r="G3" s="21" t="s">
        <v>40</v>
      </c>
    </row>
    <row r="4" spans="1:7" s="2" customFormat="1" ht="21.75" customHeight="1" x14ac:dyDescent="0.4">
      <c r="A4" s="10" t="s">
        <v>35</v>
      </c>
      <c r="B4" s="10"/>
      <c r="C4" s="20" t="s">
        <v>34</v>
      </c>
      <c r="D4" s="9" t="s">
        <v>33</v>
      </c>
      <c r="E4" s="8" t="s">
        <v>70</v>
      </c>
      <c r="F4" s="8" t="s">
        <v>39</v>
      </c>
      <c r="G4" s="8" t="s">
        <v>80</v>
      </c>
    </row>
    <row r="5" spans="1:7" s="2" customFormat="1" ht="21.75" customHeight="1" thickBot="1" x14ac:dyDescent="0.45">
      <c r="A5" s="7">
        <v>7</v>
      </c>
      <c r="B5" s="23" t="s">
        <v>81</v>
      </c>
      <c r="C5" s="63" t="s">
        <v>37</v>
      </c>
      <c r="D5" s="62"/>
      <c r="E5" s="61"/>
      <c r="F5" s="61"/>
      <c r="G5" s="61"/>
    </row>
    <row r="6" spans="1:7" s="2" customFormat="1" ht="21.75" customHeight="1" x14ac:dyDescent="0.4">
      <c r="B6" s="33"/>
      <c r="C6" s="30" t="s">
        <v>14</v>
      </c>
      <c r="D6" s="60">
        <f>AVERAGE(E6,F6,G6)</f>
        <v>8.1051684300133768</v>
      </c>
      <c r="E6" s="177">
        <v>7.5155052900401307</v>
      </c>
      <c r="F6" s="57">
        <v>8.8000000000000007</v>
      </c>
      <c r="G6" s="57">
        <v>8</v>
      </c>
    </row>
    <row r="7" spans="1:7" s="2" customFormat="1" ht="21.75" customHeight="1" x14ac:dyDescent="0.4">
      <c r="B7" s="33"/>
      <c r="C7" s="30" t="s">
        <v>15</v>
      </c>
      <c r="D7" s="59">
        <f t="shared" ref="D7:D21" si="0">AVERAGE(E7,F7,G7)</f>
        <v>9.4063919582419828</v>
      </c>
      <c r="E7" s="177">
        <v>9.6191758747259488</v>
      </c>
      <c r="F7" s="57">
        <v>9.9</v>
      </c>
      <c r="G7" s="57">
        <v>8.6999999999999993</v>
      </c>
    </row>
    <row r="8" spans="1:7" s="2" customFormat="1" ht="21.75" customHeight="1" x14ac:dyDescent="0.4">
      <c r="B8" s="33"/>
      <c r="C8" s="30" t="s">
        <v>16</v>
      </c>
      <c r="D8" s="59">
        <f t="shared" si="0"/>
        <v>8.0428178466182239</v>
      </c>
      <c r="E8" s="177">
        <v>7.6284535398546724</v>
      </c>
      <c r="F8" s="57">
        <v>8.5</v>
      </c>
      <c r="G8" s="57">
        <v>8</v>
      </c>
    </row>
    <row r="9" spans="1:7" s="2" customFormat="1" ht="21.75" customHeight="1" x14ac:dyDescent="0.4">
      <c r="B9" s="33"/>
      <c r="C9" s="30" t="s">
        <v>17</v>
      </c>
      <c r="D9" s="59">
        <f t="shared" si="0"/>
        <v>4.747562791144408</v>
      </c>
      <c r="E9" s="177">
        <v>5.7426883734332232</v>
      </c>
      <c r="F9" s="57">
        <v>4.4000000000000004</v>
      </c>
      <c r="G9" s="57">
        <v>4.0999999999999996</v>
      </c>
    </row>
    <row r="10" spans="1:7" s="2" customFormat="1" ht="21.75" customHeight="1" x14ac:dyDescent="0.4">
      <c r="B10" s="33"/>
      <c r="C10" s="30" t="s">
        <v>18</v>
      </c>
      <c r="D10" s="59">
        <f t="shared" si="0"/>
        <v>12.915194308390832</v>
      </c>
      <c r="E10" s="177">
        <v>15.045582925172498</v>
      </c>
      <c r="F10" s="57">
        <v>12.2</v>
      </c>
      <c r="G10" s="57">
        <v>11.5</v>
      </c>
    </row>
    <row r="11" spans="1:7" s="2" customFormat="1" ht="21.75" customHeight="1" x14ac:dyDescent="0.4">
      <c r="B11" s="33"/>
      <c r="C11" s="30" t="s">
        <v>65</v>
      </c>
      <c r="D11" s="59">
        <f t="shared" si="0"/>
        <v>10.752614320720687</v>
      </c>
      <c r="E11" s="177">
        <v>10.557842962162058</v>
      </c>
      <c r="F11" s="57">
        <v>10.4</v>
      </c>
      <c r="G11" s="57">
        <v>11.3</v>
      </c>
    </row>
    <row r="12" spans="1:7" s="2" customFormat="1" ht="21.75" customHeight="1" x14ac:dyDescent="0.4">
      <c r="B12" s="33"/>
      <c r="C12" s="30" t="s">
        <v>20</v>
      </c>
      <c r="D12" s="59">
        <f t="shared" si="0"/>
        <v>13.951225575666221</v>
      </c>
      <c r="E12" s="177">
        <v>13.953676726998662</v>
      </c>
      <c r="F12" s="57">
        <v>14</v>
      </c>
      <c r="G12" s="57">
        <v>13.9</v>
      </c>
    </row>
    <row r="13" spans="1:7" s="2" customFormat="1" ht="21.75" customHeight="1" x14ac:dyDescent="0.4">
      <c r="B13" s="33"/>
      <c r="C13" s="30" t="s">
        <v>21</v>
      </c>
      <c r="D13" s="59">
        <f t="shared" si="0"/>
        <v>16.110557559698368</v>
      </c>
      <c r="E13" s="177">
        <v>17.33167267909511</v>
      </c>
      <c r="F13" s="57">
        <v>16</v>
      </c>
      <c r="G13" s="57">
        <v>15</v>
      </c>
    </row>
    <row r="14" spans="1:7" s="2" customFormat="1" ht="21.75" customHeight="1" x14ac:dyDescent="0.4">
      <c r="B14" s="33"/>
      <c r="C14" s="30" t="s">
        <v>22</v>
      </c>
      <c r="D14" s="59">
        <f t="shared" si="0"/>
        <v>12.5497846053808</v>
      </c>
      <c r="E14" s="177">
        <v>12.649353816142403</v>
      </c>
      <c r="F14" s="57">
        <v>12.6</v>
      </c>
      <c r="G14" s="57">
        <v>12.4</v>
      </c>
    </row>
    <row r="15" spans="1:7" s="2" customFormat="1" ht="21.75" customHeight="1" x14ac:dyDescent="0.4">
      <c r="B15" s="33"/>
      <c r="C15" s="30" t="s">
        <v>23</v>
      </c>
      <c r="D15" s="59">
        <f t="shared" si="0"/>
        <v>11.924945669159706</v>
      </c>
      <c r="E15" s="177">
        <v>13.97483700747912</v>
      </c>
      <c r="F15" s="57">
        <v>10.8</v>
      </c>
      <c r="G15" s="57">
        <v>11</v>
      </c>
    </row>
    <row r="16" spans="1:7" s="2" customFormat="1" ht="21.75" customHeight="1" x14ac:dyDescent="0.4">
      <c r="B16" s="33"/>
      <c r="C16" s="30" t="s">
        <v>24</v>
      </c>
      <c r="D16" s="59">
        <f t="shared" si="0"/>
        <v>19.308521115246638</v>
      </c>
      <c r="E16" s="177">
        <v>21.025563345739922</v>
      </c>
      <c r="F16" s="57">
        <v>19.399999999999999</v>
      </c>
      <c r="G16" s="57">
        <v>17.5</v>
      </c>
    </row>
    <row r="17" spans="1:9" s="2" customFormat="1" ht="21.75" customHeight="1" x14ac:dyDescent="0.4">
      <c r="B17" s="33"/>
      <c r="C17" s="30" t="s">
        <v>25</v>
      </c>
      <c r="D17" s="59">
        <f t="shared" si="0"/>
        <v>23.553279075253595</v>
      </c>
      <c r="E17" s="177">
        <v>25.95983722576079</v>
      </c>
      <c r="F17" s="57">
        <v>20.100000000000001</v>
      </c>
      <c r="G17" s="57">
        <v>24.6</v>
      </c>
    </row>
    <row r="18" spans="1:9" s="2" customFormat="1" ht="21.75" customHeight="1" x14ac:dyDescent="0.4">
      <c r="B18" s="33"/>
      <c r="C18" s="30" t="s">
        <v>26</v>
      </c>
      <c r="D18" s="59">
        <f t="shared" si="0"/>
        <v>20.997256307966808</v>
      </c>
      <c r="E18" s="177">
        <v>20.99176892390042</v>
      </c>
      <c r="F18" s="57">
        <v>24.8</v>
      </c>
      <c r="G18" s="57">
        <v>17.2</v>
      </c>
    </row>
    <row r="19" spans="1:9" s="2" customFormat="1" ht="21.75" customHeight="1" x14ac:dyDescent="0.4">
      <c r="B19" s="33"/>
      <c r="C19" s="30" t="s">
        <v>27</v>
      </c>
      <c r="D19" s="59">
        <f t="shared" si="0"/>
        <v>52.036454003253205</v>
      </c>
      <c r="E19" s="177">
        <v>50.409362009759626</v>
      </c>
      <c r="F19" s="57">
        <v>52.7</v>
      </c>
      <c r="G19" s="57">
        <v>53</v>
      </c>
    </row>
    <row r="20" spans="1:9" s="2" customFormat="1" ht="21.75" customHeight="1" x14ac:dyDescent="0.4">
      <c r="B20" s="33"/>
      <c r="C20" s="30" t="s">
        <v>28</v>
      </c>
      <c r="D20" s="59">
        <f t="shared" si="0"/>
        <v>8.8092328652274148</v>
      </c>
      <c r="E20" s="177">
        <v>8.918465730454832</v>
      </c>
      <c r="F20" s="57"/>
      <c r="G20" s="57">
        <v>8.6999999999999993</v>
      </c>
    </row>
    <row r="21" spans="1:9" s="2" customFormat="1" ht="21.75" customHeight="1" thickBot="1" x14ac:dyDescent="0.45">
      <c r="B21" s="33"/>
      <c r="C21" s="30" t="s">
        <v>29</v>
      </c>
      <c r="D21" s="58">
        <f t="shared" si="0"/>
        <v>13.966759718085365</v>
      </c>
      <c r="E21" s="177">
        <v>13.900279154256101</v>
      </c>
      <c r="F21" s="57">
        <v>12.8</v>
      </c>
      <c r="G21" s="57">
        <v>15.2</v>
      </c>
    </row>
    <row r="22" spans="1:9" s="2" customFormat="1" ht="21.75" customHeight="1" x14ac:dyDescent="0.4">
      <c r="B22" s="33"/>
      <c r="C22" s="33"/>
      <c r="D22" s="64"/>
    </row>
    <row r="23" spans="1:9" s="2" customFormat="1" ht="21.75" customHeight="1" x14ac:dyDescent="0.4">
      <c r="C23" s="33"/>
      <c r="D23" s="15"/>
    </row>
    <row r="24" spans="1:9" s="2" customFormat="1" ht="21.75" customHeight="1" x14ac:dyDescent="0.4">
      <c r="D24" s="12" t="s">
        <v>36</v>
      </c>
      <c r="G24" s="21" t="s">
        <v>40</v>
      </c>
    </row>
    <row r="25" spans="1:9" s="2" customFormat="1" ht="21.75" customHeight="1" x14ac:dyDescent="0.4">
      <c r="A25" s="10" t="s">
        <v>35</v>
      </c>
      <c r="B25" s="10"/>
      <c r="C25" s="20" t="s">
        <v>34</v>
      </c>
      <c r="D25" s="9" t="s">
        <v>33</v>
      </c>
      <c r="E25" s="8" t="s">
        <v>70</v>
      </c>
      <c r="F25" s="8" t="s">
        <v>39</v>
      </c>
      <c r="G25" s="8" t="s">
        <v>80</v>
      </c>
    </row>
    <row r="26" spans="1:9" s="2" customFormat="1" ht="21.75" customHeight="1" thickBot="1" x14ac:dyDescent="0.45">
      <c r="A26" s="7">
        <v>8</v>
      </c>
      <c r="B26" s="23" t="s">
        <v>79</v>
      </c>
      <c r="C26" s="63" t="s">
        <v>37</v>
      </c>
      <c r="D26" s="62"/>
      <c r="E26" s="61"/>
      <c r="F26" s="61"/>
      <c r="G26" s="61"/>
    </row>
    <row r="27" spans="1:9" s="2" customFormat="1" ht="21.75" customHeight="1" x14ac:dyDescent="0.4">
      <c r="B27" s="33"/>
      <c r="C27" s="30" t="s">
        <v>14</v>
      </c>
      <c r="D27" s="60">
        <f t="shared" ref="D27:D42" si="1">AVERAGE(E27,F27,G27)</f>
        <v>14.900726216412489</v>
      </c>
      <c r="E27" s="177">
        <v>11.002178649237472</v>
      </c>
      <c r="F27" s="57">
        <v>16.5</v>
      </c>
      <c r="G27" s="57">
        <v>17.2</v>
      </c>
      <c r="I27" s="176"/>
    </row>
    <row r="28" spans="1:9" s="2" customFormat="1" ht="21.75" customHeight="1" x14ac:dyDescent="0.4">
      <c r="B28" s="33"/>
      <c r="C28" s="30" t="s">
        <v>15</v>
      </c>
      <c r="D28" s="59">
        <f t="shared" si="1"/>
        <v>13.068109195329598</v>
      </c>
      <c r="E28" s="177">
        <v>12.904327585988792</v>
      </c>
      <c r="F28" s="57">
        <v>12.7</v>
      </c>
      <c r="G28" s="57">
        <v>13.6</v>
      </c>
    </row>
    <row r="29" spans="1:9" s="2" customFormat="1" ht="21.75" customHeight="1" x14ac:dyDescent="0.4">
      <c r="B29" s="33"/>
      <c r="C29" s="30" t="s">
        <v>16</v>
      </c>
      <c r="D29" s="59">
        <f t="shared" si="1"/>
        <v>12.263227548251512</v>
      </c>
      <c r="E29" s="177">
        <v>12.289682644754533</v>
      </c>
      <c r="F29" s="57">
        <v>12.3</v>
      </c>
      <c r="G29" s="57">
        <v>12.2</v>
      </c>
    </row>
    <row r="30" spans="1:9" s="2" customFormat="1" ht="21.75" customHeight="1" x14ac:dyDescent="0.4">
      <c r="B30" s="33"/>
      <c r="C30" s="30" t="s">
        <v>17</v>
      </c>
      <c r="D30" s="59">
        <f t="shared" si="1"/>
        <v>7.3634499227419594</v>
      </c>
      <c r="E30" s="177">
        <v>7.2903497682258749</v>
      </c>
      <c r="F30" s="57">
        <v>7.4</v>
      </c>
      <c r="G30" s="57">
        <v>7.4</v>
      </c>
    </row>
    <row r="31" spans="1:9" s="2" customFormat="1" ht="21.75" customHeight="1" x14ac:dyDescent="0.4">
      <c r="B31" s="33"/>
      <c r="C31" s="30" t="s">
        <v>18</v>
      </c>
      <c r="D31" s="59">
        <f t="shared" si="1"/>
        <v>19.205724641963638</v>
      </c>
      <c r="E31" s="177">
        <v>21.417173925890907</v>
      </c>
      <c r="F31" s="57">
        <v>18</v>
      </c>
      <c r="G31" s="57">
        <v>18.2</v>
      </c>
    </row>
    <row r="32" spans="1:9" s="2" customFormat="1" ht="21.75" customHeight="1" x14ac:dyDescent="0.4">
      <c r="B32" s="33"/>
      <c r="C32" s="30" t="s">
        <v>65</v>
      </c>
      <c r="D32" s="59">
        <f t="shared" si="1"/>
        <v>15.065665672111678</v>
      </c>
      <c r="E32" s="177">
        <v>17.696997016335029</v>
      </c>
      <c r="F32" s="57">
        <v>15.5</v>
      </c>
      <c r="G32" s="57">
        <v>12</v>
      </c>
    </row>
    <row r="33" spans="1:7" s="2" customFormat="1" ht="21.75" customHeight="1" x14ac:dyDescent="0.4">
      <c r="B33" s="33"/>
      <c r="C33" s="30" t="s">
        <v>20</v>
      </c>
      <c r="D33" s="59">
        <f t="shared" si="1"/>
        <v>23.385378504729228</v>
      </c>
      <c r="E33" s="177">
        <v>23.25613551418768</v>
      </c>
      <c r="F33" s="57">
        <v>24.7</v>
      </c>
      <c r="G33" s="57">
        <v>22.2</v>
      </c>
    </row>
    <row r="34" spans="1:7" s="2" customFormat="1" ht="21.75" customHeight="1" x14ac:dyDescent="0.4">
      <c r="B34" s="33"/>
      <c r="C34" s="30" t="s">
        <v>21</v>
      </c>
      <c r="D34" s="59">
        <f t="shared" si="1"/>
        <v>42.135269429893086</v>
      </c>
      <c r="E34" s="177">
        <v>52.805808289679256</v>
      </c>
      <c r="F34" s="57">
        <v>37.299999999999997</v>
      </c>
      <c r="G34" s="57">
        <v>36.299999999999997</v>
      </c>
    </row>
    <row r="35" spans="1:7" s="2" customFormat="1" ht="21.75" customHeight="1" x14ac:dyDescent="0.4">
      <c r="B35" s="33"/>
      <c r="C35" s="30" t="s">
        <v>22</v>
      </c>
      <c r="D35" s="59">
        <f t="shared" si="1"/>
        <v>23.862300809995233</v>
      </c>
      <c r="E35" s="177">
        <v>26.586902429985702</v>
      </c>
      <c r="F35" s="57">
        <v>25</v>
      </c>
      <c r="G35" s="57">
        <v>20</v>
      </c>
    </row>
    <row r="36" spans="1:7" s="2" customFormat="1" ht="21.75" customHeight="1" x14ac:dyDescent="0.4">
      <c r="B36" s="33"/>
      <c r="C36" s="30" t="s">
        <v>23</v>
      </c>
      <c r="D36" s="59">
        <f t="shared" si="1"/>
        <v>20.854232232296834</v>
      </c>
      <c r="E36" s="177">
        <v>23.362696696890495</v>
      </c>
      <c r="F36" s="57">
        <v>19.899999999999999</v>
      </c>
      <c r="G36" s="57">
        <v>19.3</v>
      </c>
    </row>
    <row r="37" spans="1:7" s="2" customFormat="1" ht="21.75" customHeight="1" x14ac:dyDescent="0.4">
      <c r="B37" s="33"/>
      <c r="C37" s="30" t="s">
        <v>24</v>
      </c>
      <c r="D37" s="59">
        <f t="shared" si="1"/>
        <v>24.614590302343725</v>
      </c>
      <c r="E37" s="177">
        <v>27.643770907031172</v>
      </c>
      <c r="F37" s="57">
        <v>24.4</v>
      </c>
      <c r="G37" s="57">
        <v>21.8</v>
      </c>
    </row>
    <row r="38" spans="1:7" s="2" customFormat="1" ht="21.75" customHeight="1" x14ac:dyDescent="0.4">
      <c r="B38" s="33"/>
      <c r="C38" s="30" t="s">
        <v>25</v>
      </c>
      <c r="D38" s="59">
        <f t="shared" si="1"/>
        <v>34.588501040848122</v>
      </c>
      <c r="E38" s="177">
        <v>37.865503122544361</v>
      </c>
      <c r="F38" s="57">
        <v>30.7</v>
      </c>
      <c r="G38" s="57">
        <v>35.200000000000003</v>
      </c>
    </row>
    <row r="39" spans="1:7" s="2" customFormat="1" ht="21.75" customHeight="1" x14ac:dyDescent="0.4">
      <c r="B39" s="33"/>
      <c r="C39" s="30" t="s">
        <v>26</v>
      </c>
      <c r="D39" s="59">
        <f t="shared" si="1"/>
        <v>27.904243668720056</v>
      </c>
      <c r="E39" s="177">
        <v>27.412731006160161</v>
      </c>
      <c r="F39" s="57">
        <v>23.8</v>
      </c>
      <c r="G39" s="57">
        <v>32.5</v>
      </c>
    </row>
    <row r="40" spans="1:7" s="2" customFormat="1" ht="21.75" customHeight="1" x14ac:dyDescent="0.4">
      <c r="B40" s="33"/>
      <c r="C40" s="30" t="s">
        <v>27</v>
      </c>
      <c r="D40" s="59">
        <f t="shared" si="1"/>
        <v>64.37974442567166</v>
      </c>
      <c r="E40" s="177">
        <v>63.139233277014974</v>
      </c>
      <c r="F40" s="57">
        <v>67.5</v>
      </c>
      <c r="G40" s="57">
        <v>62.5</v>
      </c>
    </row>
    <row r="41" spans="1:7" s="2" customFormat="1" ht="21.75" customHeight="1" x14ac:dyDescent="0.4">
      <c r="B41" s="33"/>
      <c r="C41" s="30" t="s">
        <v>28</v>
      </c>
      <c r="D41" s="59">
        <f t="shared" si="1"/>
        <v>10.279092378643085</v>
      </c>
      <c r="E41" s="177">
        <v>11.458184757286169</v>
      </c>
      <c r="F41" s="57"/>
      <c r="G41" s="57">
        <v>9.1</v>
      </c>
    </row>
    <row r="42" spans="1:7" s="2" customFormat="1" ht="21.75" customHeight="1" thickBot="1" x14ac:dyDescent="0.45">
      <c r="B42" s="33"/>
      <c r="C42" s="30" t="s">
        <v>29</v>
      </c>
      <c r="D42" s="58">
        <f t="shared" si="1"/>
        <v>21.177012805883098</v>
      </c>
      <c r="E42" s="177">
        <v>22.131038417649297</v>
      </c>
      <c r="F42" s="57">
        <v>24.5</v>
      </c>
      <c r="G42" s="57">
        <v>16.899999999999999</v>
      </c>
    </row>
    <row r="43" spans="1:7" s="2" customFormat="1" ht="21.75" customHeight="1" x14ac:dyDescent="0.4">
      <c r="B43" s="33"/>
      <c r="C43" s="33"/>
      <c r="D43" s="56"/>
    </row>
    <row r="44" spans="1:7" s="2" customFormat="1" ht="21.75" hidden="1" customHeight="1" x14ac:dyDescent="0.4">
      <c r="B44" s="33"/>
      <c r="C44" s="33"/>
      <c r="D44" s="12" t="s">
        <v>36</v>
      </c>
    </row>
    <row r="45" spans="1:7" s="2" customFormat="1" ht="21.75" hidden="1" customHeight="1" x14ac:dyDescent="0.4">
      <c r="A45" s="10" t="s">
        <v>35</v>
      </c>
      <c r="B45" s="10"/>
      <c r="C45" s="20" t="s">
        <v>34</v>
      </c>
      <c r="D45" s="55" t="s">
        <v>33</v>
      </c>
      <c r="E45" s="8" t="s">
        <v>78</v>
      </c>
      <c r="F45" s="8" t="s">
        <v>77</v>
      </c>
      <c r="G45" s="8" t="s">
        <v>76</v>
      </c>
    </row>
    <row r="46" spans="1:7" s="2" customFormat="1" ht="21.75" hidden="1" customHeight="1" x14ac:dyDescent="0.4">
      <c r="A46" s="7">
        <v>9</v>
      </c>
      <c r="B46" s="7" t="s">
        <v>75</v>
      </c>
      <c r="C46" s="30" t="s">
        <v>74</v>
      </c>
      <c r="D46" s="54">
        <f>AVERAGE(E46,F46,G46)</f>
        <v>0.57630083581965297</v>
      </c>
      <c r="E46" s="53">
        <f>E49/E47</f>
        <v>0.66525960320810473</v>
      </c>
      <c r="F46" s="52">
        <f t="shared" ref="F46:G46" si="2">F49/F47</f>
        <v>0.46153846153846156</v>
      </c>
      <c r="G46" s="52">
        <f t="shared" si="2"/>
        <v>0.60210444271239283</v>
      </c>
    </row>
    <row r="47" spans="1:7" s="2" customFormat="1" ht="21.75" hidden="1" customHeight="1" x14ac:dyDescent="0.4">
      <c r="A47" s="51"/>
      <c r="B47" s="50"/>
      <c r="C47" s="27" t="s">
        <v>73</v>
      </c>
      <c r="D47" s="49"/>
      <c r="E47" s="46">
        <v>236900</v>
      </c>
      <c r="F47" s="46">
        <v>328900</v>
      </c>
      <c r="G47" s="46">
        <v>256600</v>
      </c>
    </row>
    <row r="48" spans="1:7" s="2" customFormat="1" ht="21.75" hidden="1" customHeight="1" x14ac:dyDescent="0.4">
      <c r="B48" s="48"/>
      <c r="C48" s="27" t="s">
        <v>72</v>
      </c>
      <c r="D48" s="47"/>
      <c r="E48" s="46">
        <v>79300</v>
      </c>
      <c r="F48" s="46">
        <v>177000</v>
      </c>
      <c r="G48" s="46">
        <v>102100</v>
      </c>
    </row>
    <row r="49" spans="1:9" s="2" customFormat="1" ht="21.75" hidden="1" customHeight="1" x14ac:dyDescent="0.4">
      <c r="B49" s="48"/>
      <c r="C49" s="27" t="s">
        <v>71</v>
      </c>
      <c r="D49" s="47"/>
      <c r="E49" s="46">
        <v>157600</v>
      </c>
      <c r="F49" s="46">
        <v>151800</v>
      </c>
      <c r="G49" s="46">
        <v>154500</v>
      </c>
    </row>
    <row r="50" spans="1:9" s="2" customFormat="1" ht="21.75" hidden="1" customHeight="1" x14ac:dyDescent="0.4">
      <c r="C50" s="33"/>
      <c r="D50" s="45"/>
      <c r="E50" s="45"/>
      <c r="F50" s="45"/>
      <c r="G50" s="45"/>
    </row>
    <row r="51" spans="1:9" s="2" customFormat="1" ht="21.75" customHeight="1" x14ac:dyDescent="0.4">
      <c r="C51" s="33"/>
      <c r="D51" s="12" t="s">
        <v>41</v>
      </c>
      <c r="E51" s="45"/>
      <c r="F51" s="21" t="s">
        <v>40</v>
      </c>
      <c r="G51" s="45"/>
    </row>
    <row r="52" spans="1:9" s="2" customFormat="1" ht="21.75" customHeight="1" x14ac:dyDescent="0.4">
      <c r="A52" s="10" t="s">
        <v>35</v>
      </c>
      <c r="B52" s="10"/>
      <c r="C52" s="20" t="s">
        <v>34</v>
      </c>
      <c r="D52" s="44" t="s">
        <v>193</v>
      </c>
      <c r="E52" s="8" t="s">
        <v>69</v>
      </c>
      <c r="F52" s="8" t="s">
        <v>68</v>
      </c>
    </row>
    <row r="53" spans="1:9" s="2" customFormat="1" ht="21.75" customHeight="1" thickBot="1" x14ac:dyDescent="0.45">
      <c r="A53" s="7">
        <v>11</v>
      </c>
      <c r="B53" s="7" t="s">
        <v>67</v>
      </c>
      <c r="C53" s="43" t="s">
        <v>66</v>
      </c>
      <c r="D53" s="42"/>
      <c r="E53" s="41"/>
      <c r="F53" s="41"/>
      <c r="H53" s="40"/>
    </row>
    <row r="54" spans="1:9" s="2" customFormat="1" ht="21.75" customHeight="1" x14ac:dyDescent="0.4">
      <c r="C54" s="30" t="s">
        <v>14</v>
      </c>
      <c r="D54" s="39">
        <f>ROUND(F54*100/E54,1)</f>
        <v>91.5</v>
      </c>
      <c r="E54" s="35">
        <v>14.1</v>
      </c>
      <c r="F54" s="34">
        <v>12.9</v>
      </c>
      <c r="H54" s="33"/>
      <c r="I54" s="13"/>
    </row>
    <row r="55" spans="1:9" s="2" customFormat="1" ht="21.75" customHeight="1" x14ac:dyDescent="0.4">
      <c r="C55" s="30" t="s">
        <v>15</v>
      </c>
      <c r="D55" s="37">
        <f>ROUND(F55*100/E55,1)</f>
        <v>76.2</v>
      </c>
      <c r="E55" s="35">
        <v>14.3</v>
      </c>
      <c r="F55" s="34">
        <v>10.9</v>
      </c>
      <c r="H55" s="33"/>
      <c r="I55" s="13"/>
    </row>
    <row r="56" spans="1:9" s="2" customFormat="1" ht="21.75" customHeight="1" x14ac:dyDescent="0.4">
      <c r="C56" s="30" t="s">
        <v>16</v>
      </c>
      <c r="D56" s="37">
        <f>ROUND(F56*100/E56,1)</f>
        <v>75</v>
      </c>
      <c r="E56" s="35">
        <v>16.399999999999999</v>
      </c>
      <c r="F56" s="34">
        <v>12.3</v>
      </c>
    </row>
    <row r="57" spans="1:9" s="2" customFormat="1" ht="21.75" customHeight="1" x14ac:dyDescent="0.4">
      <c r="C57" s="30" t="s">
        <v>17</v>
      </c>
      <c r="D57" s="38">
        <f t="shared" ref="D57:D69" si="3">ROUND(F57*100/E57,1)</f>
        <v>83.4</v>
      </c>
      <c r="E57" s="35">
        <v>18.100000000000001</v>
      </c>
      <c r="F57" s="34">
        <v>15.1</v>
      </c>
    </row>
    <row r="58" spans="1:9" s="2" customFormat="1" ht="21.75" customHeight="1" x14ac:dyDescent="0.4">
      <c r="C58" s="30" t="s">
        <v>18</v>
      </c>
      <c r="D58" s="37">
        <f t="shared" si="3"/>
        <v>71.599999999999994</v>
      </c>
      <c r="E58" s="35">
        <v>13.4</v>
      </c>
      <c r="F58" s="34">
        <v>9.6</v>
      </c>
    </row>
    <row r="59" spans="1:9" s="2" customFormat="1" ht="21.75" customHeight="1" x14ac:dyDescent="0.4">
      <c r="C59" s="30" t="s">
        <v>65</v>
      </c>
      <c r="D59" s="37">
        <f t="shared" si="3"/>
        <v>74.8</v>
      </c>
      <c r="E59" s="35">
        <v>13.5</v>
      </c>
      <c r="F59" s="34">
        <v>10.1</v>
      </c>
    </row>
    <row r="60" spans="1:9" s="2" customFormat="1" ht="21.75" customHeight="1" x14ac:dyDescent="0.4">
      <c r="C60" s="30" t="s">
        <v>20</v>
      </c>
      <c r="D60" s="37">
        <f t="shared" si="3"/>
        <v>71</v>
      </c>
      <c r="E60" s="35">
        <v>16.2</v>
      </c>
      <c r="F60" s="34">
        <v>11.5</v>
      </c>
    </row>
    <row r="61" spans="1:9" s="2" customFormat="1" ht="21.75" customHeight="1" x14ac:dyDescent="0.4">
      <c r="C61" s="30" t="s">
        <v>21</v>
      </c>
      <c r="D61" s="37">
        <f t="shared" si="3"/>
        <v>76.599999999999994</v>
      </c>
      <c r="E61" s="35">
        <v>16.7</v>
      </c>
      <c r="F61" s="34">
        <v>12.8</v>
      </c>
    </row>
    <row r="62" spans="1:9" s="2" customFormat="1" ht="21.75" customHeight="1" x14ac:dyDescent="0.4">
      <c r="C62" s="30" t="s">
        <v>22</v>
      </c>
      <c r="D62" s="37">
        <f t="shared" si="3"/>
        <v>76.900000000000006</v>
      </c>
      <c r="E62" s="35">
        <v>11.7</v>
      </c>
      <c r="F62" s="34">
        <v>9</v>
      </c>
    </row>
    <row r="63" spans="1:9" s="2" customFormat="1" ht="21.75" customHeight="1" x14ac:dyDescent="0.4">
      <c r="C63" s="30" t="s">
        <v>23</v>
      </c>
      <c r="D63" s="37">
        <f t="shared" si="3"/>
        <v>72.7</v>
      </c>
      <c r="E63" s="35">
        <v>13.2</v>
      </c>
      <c r="F63" s="34">
        <v>9.6</v>
      </c>
    </row>
    <row r="64" spans="1:9" s="2" customFormat="1" ht="21.75" customHeight="1" x14ac:dyDescent="0.4">
      <c r="C64" s="30" t="s">
        <v>24</v>
      </c>
      <c r="D64" s="37">
        <f t="shared" si="3"/>
        <v>78.5</v>
      </c>
      <c r="E64" s="35">
        <v>10.7</v>
      </c>
      <c r="F64" s="34">
        <v>8.4</v>
      </c>
    </row>
    <row r="65" spans="1:7" s="2" customFormat="1" ht="21.75" customHeight="1" x14ac:dyDescent="0.4">
      <c r="C65" s="30" t="s">
        <v>25</v>
      </c>
      <c r="D65" s="37">
        <f t="shared" si="3"/>
        <v>76.5</v>
      </c>
      <c r="E65" s="35">
        <v>11.9</v>
      </c>
      <c r="F65" s="34">
        <v>9.1</v>
      </c>
    </row>
    <row r="66" spans="1:7" s="2" customFormat="1" ht="21.75" customHeight="1" x14ac:dyDescent="0.4">
      <c r="C66" s="30" t="s">
        <v>26</v>
      </c>
      <c r="D66" s="37">
        <f t="shared" si="3"/>
        <v>76.7</v>
      </c>
      <c r="E66" s="35">
        <v>13.3</v>
      </c>
      <c r="F66" s="34">
        <v>10.199999999999999</v>
      </c>
    </row>
    <row r="67" spans="1:7" s="2" customFormat="1" ht="21.75" customHeight="1" x14ac:dyDescent="0.4">
      <c r="C67" s="30" t="s">
        <v>27</v>
      </c>
      <c r="D67" s="37">
        <f t="shared" si="3"/>
        <v>91.5</v>
      </c>
      <c r="E67" s="35">
        <v>10.6</v>
      </c>
      <c r="F67" s="34">
        <v>9.6999999999999993</v>
      </c>
    </row>
    <row r="68" spans="1:7" s="2" customFormat="1" ht="21.75" customHeight="1" x14ac:dyDescent="0.4">
      <c r="C68" s="30" t="s">
        <v>28</v>
      </c>
      <c r="D68" s="37">
        <f t="shared" si="3"/>
        <v>77.900000000000006</v>
      </c>
      <c r="E68" s="35">
        <v>18.100000000000001</v>
      </c>
      <c r="F68" s="34">
        <v>14.1</v>
      </c>
    </row>
    <row r="69" spans="1:7" s="2" customFormat="1" ht="21.75" customHeight="1" thickBot="1" x14ac:dyDescent="0.45">
      <c r="C69" s="30" t="s">
        <v>29</v>
      </c>
      <c r="D69" s="36">
        <f t="shared" si="3"/>
        <v>76.5</v>
      </c>
      <c r="E69" s="35">
        <v>10.199999999999999</v>
      </c>
      <c r="F69" s="34">
        <v>7.8</v>
      </c>
    </row>
    <row r="70" spans="1:7" s="2" customFormat="1" ht="21.75" customHeight="1" x14ac:dyDescent="0.4">
      <c r="C70" s="33"/>
      <c r="D70" s="15"/>
    </row>
    <row r="71" spans="1:7" s="2" customFormat="1" ht="21.75" customHeight="1" x14ac:dyDescent="0.4">
      <c r="C71" s="33"/>
      <c r="D71" s="12" t="s">
        <v>41</v>
      </c>
      <c r="E71" s="22" t="s">
        <v>40</v>
      </c>
    </row>
    <row r="72" spans="1:7" s="2" customFormat="1" ht="21.75" customHeight="1" x14ac:dyDescent="0.4">
      <c r="A72" s="10" t="s">
        <v>35</v>
      </c>
      <c r="B72" s="10"/>
      <c r="C72" s="20" t="s">
        <v>34</v>
      </c>
      <c r="D72" s="32" t="s">
        <v>194</v>
      </c>
      <c r="E72" s="31"/>
      <c r="F72" s="18"/>
      <c r="G72" s="18"/>
    </row>
    <row r="73" spans="1:7" s="2" customFormat="1" ht="21.75" customHeight="1" x14ac:dyDescent="0.4">
      <c r="A73" s="7">
        <v>12</v>
      </c>
      <c r="B73" s="7" t="s">
        <v>64</v>
      </c>
      <c r="C73" s="30" t="s">
        <v>63</v>
      </c>
      <c r="D73" s="29">
        <f>ROUND((D75/D74)*100,1)</f>
        <v>71.599999999999994</v>
      </c>
      <c r="E73" s="178"/>
      <c r="F73" s="28"/>
      <c r="G73" s="28"/>
    </row>
    <row r="74" spans="1:7" s="2" customFormat="1" ht="21.75" customHeight="1" x14ac:dyDescent="0.4">
      <c r="C74" s="27" t="s">
        <v>62</v>
      </c>
      <c r="D74" s="179">
        <f>((410*12)+1187)/12</f>
        <v>508.91666666666669</v>
      </c>
      <c r="F74" s="24"/>
      <c r="G74" s="24"/>
    </row>
    <row r="75" spans="1:7" s="2" customFormat="1" ht="21.75" customHeight="1" x14ac:dyDescent="0.4">
      <c r="C75" s="27" t="s">
        <v>61</v>
      </c>
      <c r="D75" s="26">
        <f>((304.7*12)+714.3)/12</f>
        <v>364.22499999999997</v>
      </c>
      <c r="E75" s="25"/>
      <c r="F75" s="24"/>
      <c r="G75" s="24"/>
    </row>
    <row r="76" spans="1:7" s="2" customFormat="1" ht="21.75" customHeight="1" x14ac:dyDescent="0.4"/>
    <row r="77" spans="1:7" s="2" customFormat="1" ht="21.75" hidden="1" customHeight="1" x14ac:dyDescent="0.4">
      <c r="D77" s="12" t="s">
        <v>36</v>
      </c>
      <c r="G77" s="2" t="s">
        <v>60</v>
      </c>
    </row>
    <row r="78" spans="1:7" s="2" customFormat="1" ht="21.75" hidden="1" customHeight="1" x14ac:dyDescent="0.4">
      <c r="A78" s="10" t="s">
        <v>35</v>
      </c>
      <c r="B78" s="10"/>
      <c r="C78" s="10" t="s">
        <v>34</v>
      </c>
      <c r="D78" s="9" t="s">
        <v>33</v>
      </c>
      <c r="E78" s="8" t="s">
        <v>32</v>
      </c>
      <c r="F78" s="8" t="s">
        <v>31</v>
      </c>
      <c r="G78" s="8" t="s">
        <v>30</v>
      </c>
    </row>
    <row r="79" spans="1:7" s="2" customFormat="1" ht="21.75" hidden="1" customHeight="1" x14ac:dyDescent="0.4">
      <c r="A79" s="7">
        <v>17</v>
      </c>
      <c r="B79" s="7" t="s">
        <v>59</v>
      </c>
      <c r="C79" s="7" t="s">
        <v>58</v>
      </c>
      <c r="D79" s="6">
        <f>AVERAGE(E79,F79,G79)</f>
        <v>13.300000000000002</v>
      </c>
      <c r="E79" s="5">
        <v>13.2</v>
      </c>
      <c r="F79" s="5">
        <v>12.4</v>
      </c>
      <c r="G79" s="5">
        <v>14.3</v>
      </c>
    </row>
    <row r="80" spans="1:7" s="2" customFormat="1" ht="21.75" hidden="1" customHeight="1" x14ac:dyDescent="0.4">
      <c r="C80" s="23" t="s">
        <v>57</v>
      </c>
      <c r="D80" s="6">
        <f t="shared" ref="D80:D95" si="4">AVERAGE(E80,F80,G80)</f>
        <v>14.5</v>
      </c>
      <c r="E80" s="5">
        <v>11.6</v>
      </c>
      <c r="F80" s="5">
        <v>16</v>
      </c>
      <c r="G80" s="5">
        <v>15.9</v>
      </c>
    </row>
    <row r="81" spans="1:7" s="2" customFormat="1" ht="21.75" hidden="1" customHeight="1" x14ac:dyDescent="0.4">
      <c r="C81" s="23" t="s">
        <v>56</v>
      </c>
      <c r="D81" s="6">
        <f t="shared" si="4"/>
        <v>14.700000000000001</v>
      </c>
      <c r="E81" s="5">
        <v>14.5</v>
      </c>
      <c r="F81" s="5">
        <v>14.1</v>
      </c>
      <c r="G81" s="5">
        <v>15.5</v>
      </c>
    </row>
    <row r="82" spans="1:7" s="2" customFormat="1" ht="21.75" hidden="1" customHeight="1" x14ac:dyDescent="0.4">
      <c r="C82" s="23" t="s">
        <v>55</v>
      </c>
      <c r="D82" s="6">
        <f t="shared" si="4"/>
        <v>14.966666666666667</v>
      </c>
      <c r="E82" s="5">
        <v>15</v>
      </c>
      <c r="F82" s="5">
        <v>13.2</v>
      </c>
      <c r="G82" s="5">
        <v>16.7</v>
      </c>
    </row>
    <row r="83" spans="1:7" s="2" customFormat="1" ht="21.75" hidden="1" customHeight="1" x14ac:dyDescent="0.4">
      <c r="C83" s="23" t="s">
        <v>54</v>
      </c>
      <c r="D83" s="6">
        <f t="shared" si="4"/>
        <v>15.5</v>
      </c>
      <c r="E83" s="5">
        <v>15.1</v>
      </c>
      <c r="F83" s="5">
        <v>16</v>
      </c>
      <c r="G83" s="5">
        <v>15.4</v>
      </c>
    </row>
    <row r="84" spans="1:7" s="2" customFormat="1" ht="21.75" hidden="1" customHeight="1" x14ac:dyDescent="0.4">
      <c r="C84" s="23" t="s">
        <v>53</v>
      </c>
      <c r="D84" s="6">
        <f t="shared" si="4"/>
        <v>15.906666666666666</v>
      </c>
      <c r="E84" s="5">
        <v>16.52</v>
      </c>
      <c r="F84" s="5">
        <v>15.5</v>
      </c>
      <c r="G84" s="5">
        <v>15.7</v>
      </c>
    </row>
    <row r="85" spans="1:7" s="2" customFormat="1" ht="21.75" hidden="1" customHeight="1" x14ac:dyDescent="0.4">
      <c r="C85" s="23" t="s">
        <v>52</v>
      </c>
      <c r="D85" s="6">
        <f t="shared" si="4"/>
        <v>25.5</v>
      </c>
      <c r="E85" s="5">
        <v>25.3</v>
      </c>
      <c r="F85" s="5">
        <v>24.3</v>
      </c>
      <c r="G85" s="5">
        <v>26.9</v>
      </c>
    </row>
    <row r="86" spans="1:7" s="2" customFormat="1" ht="21.75" hidden="1" customHeight="1" x14ac:dyDescent="0.4">
      <c r="C86" s="23" t="s">
        <v>51</v>
      </c>
      <c r="D86" s="6">
        <f t="shared" si="4"/>
        <v>10.966666666666669</v>
      </c>
      <c r="E86" s="5">
        <v>10.8</v>
      </c>
      <c r="F86" s="5">
        <v>10.4</v>
      </c>
      <c r="G86" s="5">
        <v>11.7</v>
      </c>
    </row>
    <row r="87" spans="1:7" s="2" customFormat="1" ht="21.75" hidden="1" customHeight="1" x14ac:dyDescent="0.4">
      <c r="C87" s="23" t="s">
        <v>50</v>
      </c>
      <c r="D87" s="6">
        <f t="shared" si="4"/>
        <v>12.833333333333334</v>
      </c>
      <c r="E87" s="5">
        <v>12.9</v>
      </c>
      <c r="F87" s="5">
        <v>13</v>
      </c>
      <c r="G87" s="5">
        <v>12.6</v>
      </c>
    </row>
    <row r="88" spans="1:7" s="2" customFormat="1" ht="21.75" hidden="1" customHeight="1" x14ac:dyDescent="0.4">
      <c r="C88" s="23" t="s">
        <v>49</v>
      </c>
      <c r="D88" s="6">
        <f t="shared" si="4"/>
        <v>13.4</v>
      </c>
      <c r="E88" s="5">
        <v>14.1</v>
      </c>
      <c r="F88" s="5">
        <v>12.3</v>
      </c>
      <c r="G88" s="5">
        <v>13.8</v>
      </c>
    </row>
    <row r="89" spans="1:7" s="2" customFormat="1" ht="21.75" hidden="1" customHeight="1" x14ac:dyDescent="0.4">
      <c r="C89" s="23" t="s">
        <v>48</v>
      </c>
      <c r="D89" s="6">
        <f t="shared" si="4"/>
        <v>14.9</v>
      </c>
      <c r="E89" s="5">
        <v>15.1</v>
      </c>
      <c r="F89" s="5">
        <v>14.3</v>
      </c>
      <c r="G89" s="5">
        <v>15.3</v>
      </c>
    </row>
    <row r="90" spans="1:7" s="2" customFormat="1" ht="21.75" hidden="1" customHeight="1" x14ac:dyDescent="0.4">
      <c r="C90" s="23" t="s">
        <v>47</v>
      </c>
      <c r="D90" s="6">
        <f t="shared" si="4"/>
        <v>12.733333333333334</v>
      </c>
      <c r="E90" s="5">
        <v>9.6999999999999993</v>
      </c>
      <c r="F90" s="5">
        <v>12</v>
      </c>
      <c r="G90" s="5">
        <v>16.5</v>
      </c>
    </row>
    <row r="91" spans="1:7" s="2" customFormat="1" ht="21.75" hidden="1" customHeight="1" x14ac:dyDescent="0.4">
      <c r="C91" s="23" t="s">
        <v>46</v>
      </c>
      <c r="D91" s="6">
        <f t="shared" si="4"/>
        <v>8.8666666666666671</v>
      </c>
      <c r="E91" s="5">
        <v>8.3000000000000007</v>
      </c>
      <c r="F91" s="5">
        <v>7.5</v>
      </c>
      <c r="G91" s="5">
        <v>10.8</v>
      </c>
    </row>
    <row r="92" spans="1:7" s="2" customFormat="1" ht="21.75" hidden="1" customHeight="1" x14ac:dyDescent="0.4">
      <c r="C92" s="23" t="s">
        <v>45</v>
      </c>
      <c r="D92" s="6">
        <f t="shared" si="4"/>
        <v>13.233333333333334</v>
      </c>
      <c r="E92" s="5">
        <v>13.8</v>
      </c>
      <c r="F92" s="5">
        <v>12.2</v>
      </c>
      <c r="G92" s="5">
        <v>13.7</v>
      </c>
    </row>
    <row r="93" spans="1:7" s="2" customFormat="1" ht="16.5" hidden="1" x14ac:dyDescent="0.4">
      <c r="C93" s="23" t="s">
        <v>44</v>
      </c>
      <c r="D93" s="6">
        <f t="shared" si="4"/>
        <v>6.5666666666666664</v>
      </c>
      <c r="E93" s="5">
        <v>6.3</v>
      </c>
      <c r="F93" s="5">
        <v>6.2</v>
      </c>
      <c r="G93" s="5">
        <v>7.2</v>
      </c>
    </row>
    <row r="94" spans="1:7" hidden="1" x14ac:dyDescent="0.4">
      <c r="A94" s="2"/>
      <c r="B94" s="2"/>
      <c r="C94" s="23" t="s">
        <v>43</v>
      </c>
      <c r="D94" s="6">
        <f t="shared" si="4"/>
        <v>9.1666666666666661</v>
      </c>
      <c r="E94" s="5">
        <v>8.9</v>
      </c>
      <c r="F94" s="5">
        <v>8.6999999999999993</v>
      </c>
      <c r="G94" s="5">
        <v>9.9</v>
      </c>
    </row>
    <row r="95" spans="1:7" hidden="1" x14ac:dyDescent="0.4">
      <c r="A95" s="2"/>
      <c r="B95" s="2"/>
      <c r="C95" s="23" t="s">
        <v>42</v>
      </c>
      <c r="D95" s="6">
        <f t="shared" si="4"/>
        <v>13.133333333333333</v>
      </c>
      <c r="E95" s="5">
        <v>13.3</v>
      </c>
      <c r="F95" s="5">
        <v>12.2</v>
      </c>
      <c r="G95" s="5">
        <v>13.9</v>
      </c>
    </row>
    <row r="96" spans="1:7" x14ac:dyDescent="0.4">
      <c r="A96" s="2"/>
      <c r="B96" s="2"/>
      <c r="C96" s="2"/>
      <c r="D96" s="11"/>
      <c r="E96" s="11"/>
      <c r="F96" s="11"/>
      <c r="G96" s="11"/>
    </row>
    <row r="97" spans="1:7" x14ac:dyDescent="0.4">
      <c r="A97" s="2"/>
      <c r="B97" s="2"/>
      <c r="C97" s="2"/>
      <c r="D97" s="12" t="s">
        <v>41</v>
      </c>
      <c r="E97" s="22" t="s">
        <v>40</v>
      </c>
      <c r="F97" s="2"/>
      <c r="G97" s="21"/>
    </row>
    <row r="98" spans="1:7" x14ac:dyDescent="0.4">
      <c r="A98" s="10" t="s">
        <v>35</v>
      </c>
      <c r="B98" s="10"/>
      <c r="C98" s="20" t="s">
        <v>34</v>
      </c>
      <c r="D98" s="9" t="s">
        <v>70</v>
      </c>
      <c r="E98" s="19"/>
      <c r="F98" s="18"/>
      <c r="G98" s="18"/>
    </row>
    <row r="99" spans="1:7" x14ac:dyDescent="0.4">
      <c r="A99" s="7">
        <v>19</v>
      </c>
      <c r="B99" s="7" t="s">
        <v>38</v>
      </c>
      <c r="C99" s="17" t="s">
        <v>37</v>
      </c>
      <c r="D99" s="6">
        <v>40.5</v>
      </c>
      <c r="E99" s="16"/>
      <c r="F99" s="15"/>
      <c r="G99" s="15"/>
    </row>
    <row r="100" spans="1:7" x14ac:dyDescent="0.4">
      <c r="A100" s="2"/>
      <c r="B100" s="2"/>
      <c r="C100" s="2"/>
      <c r="D100" s="14"/>
      <c r="E100" s="13"/>
      <c r="F100" s="2"/>
      <c r="G100" s="2"/>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事前チェックシート</vt:lpstr>
      <vt:lpstr>計算シート(項目7・8）</vt:lpstr>
      <vt:lpstr>ポイント</vt:lpstr>
      <vt:lpstr>参照用データ</vt:lpstr>
      <vt:lpstr>'計算シート(項目7・8）'!Print_Area</vt:lpstr>
      <vt:lpstr>事前チェックシート!Print_Area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門間</dc:creator>
  <cp:lastModifiedBy>Windows ユーザー</cp:lastModifiedBy>
  <cp:lastPrinted>2026-07-29T08:44:07Z</cp:lastPrinted>
  <dcterms:created xsi:type="dcterms:W3CDTF">2025-07-14T05:34:08Z</dcterms:created>
  <dcterms:modified xsi:type="dcterms:W3CDTF">2026-07-29T08:45:19Z</dcterms:modified>
</cp:coreProperties>
</file>