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213251\Desktop\"/>
    </mc:Choice>
  </mc:AlternateContent>
  <bookViews>
    <workbookView xWindow="-120" yWindow="-120" windowWidth="19320" windowHeight="7090" tabRatio="734"/>
  </bookViews>
  <sheets>
    <sheet name="(参考)封筒見本" sheetId="7" r:id="rId1"/>
    <sheet name="様式７" sheetId="5" r:id="rId2"/>
    <sheet name="別添１　余剰電力売却内訳書" sheetId="6" r:id="rId3"/>
    <sheet name="別添２　電力需給業務内訳書" sheetId="4" r:id="rId4"/>
  </sheets>
  <definedNames>
    <definedName name="_xlnm.Print_Area" localSheetId="0">'(参考)封筒見本'!$A$1:$K$21</definedName>
    <definedName name="_xlnm.Print_Area" localSheetId="2">'別添１　余剰電力売却内訳書'!$A$1:$K$19</definedName>
    <definedName name="_xlnm.Print_Area" localSheetId="3">'別添２　電力需給業務内訳書'!$A$1:$AF$66</definedName>
    <definedName name="_xlnm.Print_Area" localSheetId="1">様式７!$A$1:$G$28</definedName>
    <definedName name="_xlnm.Print_Titles" localSheetId="3">'別添２　電力需給業務内訳書'!$1:$6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56" i="4" l="1"/>
  <c r="AB55" i="4"/>
  <c r="AB54" i="4"/>
  <c r="AB53" i="4"/>
  <c r="AB52" i="4"/>
  <c r="AB51" i="4"/>
  <c r="AB50" i="4"/>
  <c r="AB49" i="4"/>
  <c r="AB48" i="4"/>
  <c r="AB47" i="4"/>
  <c r="AB46" i="4"/>
  <c r="AB45" i="4"/>
  <c r="AB44" i="4"/>
  <c r="AB43" i="4"/>
  <c r="AB42" i="4"/>
  <c r="AB41" i="4"/>
  <c r="AB40" i="4"/>
  <c r="AB39" i="4"/>
  <c r="AB38" i="4"/>
  <c r="AB37" i="4"/>
  <c r="AB36" i="4"/>
  <c r="AB35" i="4"/>
  <c r="AB34" i="4"/>
  <c r="AB33" i="4"/>
  <c r="AB32" i="4"/>
  <c r="AB31" i="4"/>
  <c r="AB30" i="4"/>
  <c r="AB29" i="4"/>
  <c r="AB28" i="4"/>
  <c r="AB27" i="4"/>
  <c r="AB26" i="4"/>
  <c r="AB25" i="4"/>
  <c r="AB24" i="4"/>
  <c r="AB23" i="4"/>
  <c r="AB22" i="4"/>
  <c r="AB21" i="4"/>
  <c r="AB20" i="4"/>
  <c r="AB19" i="4"/>
  <c r="AB18" i="4"/>
  <c r="AB17" i="4"/>
  <c r="AB16" i="4"/>
  <c r="AB15" i="4"/>
  <c r="AB14" i="4"/>
  <c r="AB13" i="4"/>
  <c r="AB12" i="4"/>
  <c r="AB11" i="4"/>
  <c r="AB10" i="4"/>
  <c r="AB9" i="4"/>
  <c r="AB8" i="4"/>
  <c r="AB7" i="4"/>
  <c r="W56" i="4"/>
  <c r="W55" i="4"/>
  <c r="W54" i="4"/>
  <c r="W53" i="4"/>
  <c r="W52" i="4"/>
  <c r="W51" i="4"/>
  <c r="W50" i="4"/>
  <c r="W49" i="4"/>
  <c r="W48" i="4"/>
  <c r="W47" i="4"/>
  <c r="W46" i="4"/>
  <c r="W45" i="4"/>
  <c r="W44" i="4"/>
  <c r="W43" i="4"/>
  <c r="W42" i="4"/>
  <c r="W41" i="4"/>
  <c r="W40" i="4"/>
  <c r="W39" i="4"/>
  <c r="W38" i="4"/>
  <c r="W37" i="4"/>
  <c r="W36" i="4"/>
  <c r="W35" i="4"/>
  <c r="W34" i="4"/>
  <c r="W33" i="4"/>
  <c r="W32" i="4"/>
  <c r="W31" i="4"/>
  <c r="W30" i="4"/>
  <c r="W29" i="4"/>
  <c r="W28" i="4"/>
  <c r="W27" i="4"/>
  <c r="W26" i="4"/>
  <c r="W25" i="4"/>
  <c r="W24" i="4"/>
  <c r="W23" i="4"/>
  <c r="W22" i="4"/>
  <c r="W21" i="4"/>
  <c r="W20" i="4"/>
  <c r="W19" i="4"/>
  <c r="W18" i="4"/>
  <c r="W17" i="4"/>
  <c r="W16" i="4"/>
  <c r="W15" i="4"/>
  <c r="W14" i="4"/>
  <c r="W9" i="4"/>
  <c r="W8" i="4"/>
  <c r="AD9" i="4" l="1"/>
  <c r="AD8" i="4"/>
  <c r="T13" i="4" l="1"/>
  <c r="T12" i="4"/>
  <c r="T11" i="4"/>
  <c r="T10" i="4"/>
  <c r="P10" i="4"/>
  <c r="W10" i="4" l="1"/>
  <c r="AD10" i="4"/>
  <c r="W11" i="4"/>
  <c r="AD11" i="4"/>
  <c r="W12" i="4"/>
  <c r="AD12" i="4"/>
  <c r="W13" i="4"/>
  <c r="AD13" i="4"/>
  <c r="G10" i="4"/>
  <c r="G14" i="4"/>
  <c r="AE10" i="4" l="1"/>
  <c r="P57" i="4"/>
  <c r="G7" i="4"/>
  <c r="G17" i="4"/>
  <c r="G19" i="4"/>
  <c r="G21" i="4"/>
  <c r="G23" i="4"/>
  <c r="G25" i="4"/>
  <c r="G27" i="4"/>
  <c r="G29" i="4"/>
  <c r="G31" i="4"/>
  <c r="G33" i="4"/>
  <c r="G35" i="4"/>
  <c r="G37" i="4"/>
  <c r="G39" i="4"/>
  <c r="G41" i="4"/>
  <c r="G43" i="4"/>
  <c r="G45" i="4"/>
  <c r="G47" i="4"/>
  <c r="G49" i="4"/>
  <c r="G51" i="4"/>
  <c r="G53" i="4"/>
  <c r="G55" i="4"/>
  <c r="T7" i="4"/>
  <c r="T8" i="4"/>
  <c r="T9" i="4"/>
  <c r="T14" i="4"/>
  <c r="T15" i="4"/>
  <c r="T16" i="4"/>
  <c r="T17" i="4"/>
  <c r="T18" i="4"/>
  <c r="T19" i="4"/>
  <c r="T20" i="4"/>
  <c r="T21" i="4"/>
  <c r="T22" i="4"/>
  <c r="T23" i="4"/>
  <c r="T24" i="4"/>
  <c r="T25" i="4"/>
  <c r="T26" i="4"/>
  <c r="T27" i="4"/>
  <c r="T28" i="4"/>
  <c r="T29" i="4"/>
  <c r="T30" i="4"/>
  <c r="T31" i="4"/>
  <c r="T32" i="4"/>
  <c r="T33" i="4"/>
  <c r="T34" i="4"/>
  <c r="T35" i="4"/>
  <c r="T36" i="4"/>
  <c r="T37" i="4"/>
  <c r="T38" i="4"/>
  <c r="T39" i="4"/>
  <c r="T40" i="4"/>
  <c r="T41" i="4"/>
  <c r="T42" i="4"/>
  <c r="T43" i="4"/>
  <c r="T44" i="4"/>
  <c r="T45" i="4"/>
  <c r="T46" i="4"/>
  <c r="T47" i="4"/>
  <c r="T48" i="4"/>
  <c r="T49" i="4"/>
  <c r="T50" i="4"/>
  <c r="T51" i="4"/>
  <c r="T52" i="4"/>
  <c r="T53" i="4"/>
  <c r="T54" i="4"/>
  <c r="T55" i="4"/>
  <c r="T56" i="4"/>
  <c r="R57" i="4"/>
  <c r="I18" i="6"/>
  <c r="H18" i="6"/>
  <c r="G18" i="6"/>
  <c r="W7" i="4" l="1"/>
  <c r="AD7" i="4"/>
  <c r="AE7" i="4" s="1"/>
  <c r="W57" i="4"/>
  <c r="G57" i="4"/>
  <c r="T57" i="4"/>
  <c r="Y57" i="4"/>
  <c r="AD52" i="4"/>
  <c r="AD51" i="4"/>
  <c r="AE51" i="4" s="1"/>
  <c r="AD50" i="4"/>
  <c r="AD44" i="4"/>
  <c r="AD43" i="4"/>
  <c r="AD42" i="4"/>
  <c r="AD41" i="4"/>
  <c r="AE41" i="4" s="1"/>
  <c r="AD38" i="4"/>
  <c r="AD37" i="4"/>
  <c r="AE37" i="4" s="1"/>
  <c r="AD34" i="4"/>
  <c r="AD32" i="4"/>
  <c r="AD30" i="4"/>
  <c r="AD29" i="4"/>
  <c r="AD28" i="4"/>
  <c r="AD27" i="4"/>
  <c r="AE27" i="4" s="1"/>
  <c r="AD26" i="4"/>
  <c r="AD20" i="4"/>
  <c r="AD18" i="4"/>
  <c r="AD17" i="4"/>
  <c r="AD15" i="4"/>
  <c r="AD14" i="4"/>
  <c r="AD56" i="4"/>
  <c r="AD55" i="4"/>
  <c r="AE55" i="4" s="1"/>
  <c r="AD54" i="4"/>
  <c r="AD53" i="4"/>
  <c r="AE53" i="4" s="1"/>
  <c r="AD49" i="4"/>
  <c r="AE49" i="4" s="1"/>
  <c r="AD48" i="4"/>
  <c r="AD47" i="4"/>
  <c r="AD46" i="4"/>
  <c r="AD45" i="4"/>
  <c r="AE45" i="4" s="1"/>
  <c r="AD39" i="4"/>
  <c r="AD33" i="4"/>
  <c r="AD31" i="4"/>
  <c r="AD25" i="4"/>
  <c r="AE25" i="4" s="1"/>
  <c r="AD24" i="4"/>
  <c r="AD23" i="4"/>
  <c r="AE23" i="4" s="1"/>
  <c r="AD22" i="4"/>
  <c r="AD21" i="4"/>
  <c r="AE21" i="4" s="1"/>
  <c r="AD16" i="4"/>
  <c r="AE47" i="4" l="1"/>
  <c r="AE17" i="4"/>
  <c r="AE31" i="4"/>
  <c r="AE33" i="4"/>
  <c r="AE14" i="4"/>
  <c r="AE29" i="4"/>
  <c r="AE43" i="4"/>
  <c r="AD35" i="4"/>
  <c r="AB57" i="4"/>
  <c r="AD19" i="4"/>
  <c r="AE19" i="4" s="1"/>
  <c r="AD36" i="4"/>
  <c r="AD40" i="4"/>
  <c r="AE39" i="4" s="1"/>
  <c r="L14" i="4"/>
  <c r="L7" i="4"/>
  <c r="AE35" i="4" l="1"/>
  <c r="AE57" i="4" s="1"/>
  <c r="L57" i="4"/>
  <c r="I19" i="6" l="1"/>
  <c r="H19" i="6"/>
  <c r="G19" i="6"/>
  <c r="J18" i="6"/>
  <c r="H7" i="6" s="1"/>
  <c r="J19" i="6" l="1"/>
  <c r="D17" i="5" l="1"/>
  <c r="H8" i="6"/>
  <c r="E19" i="6"/>
  <c r="D19" i="6"/>
  <c r="C19" i="6"/>
  <c r="F18" i="6"/>
  <c r="F19" i="6" s="1"/>
  <c r="AD57" i="4" l="1"/>
  <c r="D22" i="5" l="1"/>
</calcChain>
</file>

<file path=xl/sharedStrings.xml><?xml version="1.0" encoding="utf-8"?>
<sst xmlns="http://schemas.openxmlformats.org/spreadsheetml/2006/main" count="543" uniqueCount="162">
  <si>
    <t>）</t>
    <phoneticPr fontId="3"/>
  </si>
  <si>
    <t>提案単価（円/kWh）</t>
    <rPh sb="0" eb="2">
      <t>テイアン</t>
    </rPh>
    <rPh sb="2" eb="4">
      <t>タンカ</t>
    </rPh>
    <rPh sb="5" eb="6">
      <t>エン</t>
    </rPh>
    <phoneticPr fontId="3"/>
  </si>
  <si>
    <t>合計</t>
    <rPh sb="0" eb="2">
      <t>ゴウケイ</t>
    </rPh>
    <phoneticPr fontId="3"/>
  </si>
  <si>
    <t>予定売却電力量（ｋＷｈ）</t>
    <rPh sb="0" eb="2">
      <t>ヨテイ</t>
    </rPh>
    <rPh sb="2" eb="4">
      <t>バイキャク</t>
    </rPh>
    <rPh sb="4" eb="6">
      <t>デンリョク</t>
    </rPh>
    <rPh sb="6" eb="7">
      <t>リョウ</t>
    </rPh>
    <phoneticPr fontId="4"/>
  </si>
  <si>
    <t>令和　年　月　日</t>
  </si>
  <si>
    <t>円</t>
    <rPh sb="0" eb="1">
      <t>エン</t>
    </rPh>
    <phoneticPr fontId="3"/>
  </si>
  <si>
    <t>②</t>
    <phoneticPr fontId="3"/>
  </si>
  <si>
    <t>№</t>
    <phoneticPr fontId="3"/>
  </si>
  <si>
    <t>施設名</t>
    <rPh sb="0" eb="2">
      <t>シセツ</t>
    </rPh>
    <rPh sb="2" eb="3">
      <t>メイ</t>
    </rPh>
    <phoneticPr fontId="3"/>
  </si>
  <si>
    <t>基本料金（予備電力）</t>
    <rPh sb="0" eb="2">
      <t>キホン</t>
    </rPh>
    <rPh sb="2" eb="4">
      <t>リョウキン</t>
    </rPh>
    <rPh sb="5" eb="7">
      <t>ヨビ</t>
    </rPh>
    <rPh sb="7" eb="9">
      <t>デンリョク</t>
    </rPh>
    <phoneticPr fontId="3"/>
  </si>
  <si>
    <t>再生可能エネルギー発電促進賦課金</t>
    <phoneticPr fontId="8"/>
  </si>
  <si>
    <t>力率
［％］</t>
    <rPh sb="0" eb="2">
      <t>リキリツ</t>
    </rPh>
    <phoneticPr fontId="3"/>
  </si>
  <si>
    <t>月数
［月］</t>
    <rPh sb="0" eb="1">
      <t>ツキ</t>
    </rPh>
    <rPh sb="1" eb="2">
      <t>スウ</t>
    </rPh>
    <rPh sb="4" eb="5">
      <t>ツキ</t>
    </rPh>
    <phoneticPr fontId="3"/>
  </si>
  <si>
    <t>予定
契約電力
（予備）
［kW］</t>
    <rPh sb="0" eb="2">
      <t>ヨテイ</t>
    </rPh>
    <rPh sb="3" eb="5">
      <t>ケイヤク</t>
    </rPh>
    <rPh sb="5" eb="7">
      <t>デンリョク</t>
    </rPh>
    <rPh sb="9" eb="11">
      <t>ヨビ</t>
    </rPh>
    <phoneticPr fontId="3"/>
  </si>
  <si>
    <t>基本料金（予備）
単価 （税込み）
［円/(kW･月)］</t>
    <rPh sb="0" eb="2">
      <t>キホン</t>
    </rPh>
    <rPh sb="2" eb="4">
      <t>リョウキン</t>
    </rPh>
    <rPh sb="5" eb="7">
      <t>ヨビ</t>
    </rPh>
    <rPh sb="9" eb="11">
      <t>タンカ</t>
    </rPh>
    <rPh sb="13" eb="15">
      <t>ゼイコミ</t>
    </rPh>
    <phoneticPr fontId="3"/>
  </si>
  <si>
    <t>月数
［月］</t>
    <rPh sb="0" eb="1">
      <t>ツキ</t>
    </rPh>
    <rPh sb="1" eb="2">
      <t>スウ</t>
    </rPh>
    <phoneticPr fontId="3"/>
  </si>
  <si>
    <t>基本料金（予備） 
（税込み）
［円］</t>
    <rPh sb="0" eb="2">
      <t>キホン</t>
    </rPh>
    <rPh sb="2" eb="4">
      <t>リョウキン</t>
    </rPh>
    <rPh sb="5" eb="7">
      <t>ヨビ</t>
    </rPh>
    <rPh sb="11" eb="13">
      <t>ゼイコミ</t>
    </rPh>
    <phoneticPr fontId="3"/>
  </si>
  <si>
    <t>燃料費等調整単価
［円/kWh］</t>
    <rPh sb="0" eb="3">
      <t>ネンリョウヒ</t>
    </rPh>
    <rPh sb="3" eb="4">
      <t>ナド</t>
    </rPh>
    <rPh sb="4" eb="6">
      <t>チョウセイ</t>
    </rPh>
    <rPh sb="6" eb="8">
      <t>タンカ</t>
    </rPh>
    <phoneticPr fontId="3"/>
  </si>
  <si>
    <t>再生可能エネルギー発電促進賦課金単価
［円/kWh］</t>
    <rPh sb="0" eb="2">
      <t>サイセイ</t>
    </rPh>
    <rPh sb="2" eb="4">
      <t>カノウ</t>
    </rPh>
    <rPh sb="9" eb="11">
      <t>ハツデン</t>
    </rPh>
    <rPh sb="11" eb="13">
      <t>ソクシン</t>
    </rPh>
    <rPh sb="13" eb="16">
      <t>フカキン</t>
    </rPh>
    <rPh sb="16" eb="18">
      <t>タンカ</t>
    </rPh>
    <phoneticPr fontId="3"/>
  </si>
  <si>
    <t>再生可能エネルギー発電促進賦課金 （税込み）
［円］</t>
    <rPh sb="0" eb="2">
      <t>サイセイ</t>
    </rPh>
    <rPh sb="2" eb="4">
      <t>カノウ</t>
    </rPh>
    <rPh sb="9" eb="11">
      <t>ハツデン</t>
    </rPh>
    <rPh sb="11" eb="13">
      <t>ソクシン</t>
    </rPh>
    <rPh sb="13" eb="16">
      <t>フカキン</t>
    </rPh>
    <rPh sb="18" eb="20">
      <t>ゼイコ</t>
    </rPh>
    <phoneticPr fontId="3"/>
  </si>
  <si>
    <t>※小数点以下
第２位まで</t>
    <rPh sb="1" eb="4">
      <t>ショウスウテン</t>
    </rPh>
    <rPh sb="4" eb="6">
      <t>イカ</t>
    </rPh>
    <rPh sb="7" eb="8">
      <t>ダイ</t>
    </rPh>
    <rPh sb="9" eb="10">
      <t>イ</t>
    </rPh>
    <phoneticPr fontId="3"/>
  </si>
  <si>
    <t>※月当りの基本料金の
小数点以下第３位を切捨て</t>
    <rPh sb="11" eb="14">
      <t>ショウスウテン</t>
    </rPh>
    <rPh sb="14" eb="16">
      <t>イカ</t>
    </rPh>
    <rPh sb="16" eb="17">
      <t>ダイ</t>
    </rPh>
    <rPh sb="18" eb="19">
      <t>イ</t>
    </rPh>
    <rPh sb="20" eb="22">
      <t>キリス</t>
    </rPh>
    <phoneticPr fontId="3"/>
  </si>
  <si>
    <t>※月当りの基本料金の小数点以下第３位を切捨て</t>
    <phoneticPr fontId="4"/>
  </si>
  <si>
    <t>a</t>
    <phoneticPr fontId="3"/>
  </si>
  <si>
    <t>b</t>
    <phoneticPr fontId="3"/>
  </si>
  <si>
    <t>c</t>
    <phoneticPr fontId="3"/>
  </si>
  <si>
    <t>d</t>
    <phoneticPr fontId="3"/>
  </si>
  <si>
    <t>A＝(a×b×（185－c）/100)×d</t>
    <phoneticPr fontId="3"/>
  </si>
  <si>
    <t>e</t>
    <phoneticPr fontId="3"/>
  </si>
  <si>
    <t>f</t>
    <phoneticPr fontId="3"/>
  </si>
  <si>
    <t>g</t>
    <phoneticPr fontId="3"/>
  </si>
  <si>
    <t>j</t>
    <phoneticPr fontId="3"/>
  </si>
  <si>
    <t>夏季</t>
    <rPh sb="0" eb="2">
      <t>カキ</t>
    </rPh>
    <phoneticPr fontId="3"/>
  </si>
  <si>
    <t>その他季</t>
    <rPh sb="2" eb="3">
      <t>タ</t>
    </rPh>
    <rPh sb="3" eb="4">
      <t>キ</t>
    </rPh>
    <phoneticPr fontId="3"/>
  </si>
  <si>
    <t>─</t>
    <phoneticPr fontId="8"/>
  </si>
  <si>
    <t>総合計</t>
    <rPh sb="0" eb="3">
      <t>ソウゴウケイ</t>
    </rPh>
    <phoneticPr fontId="4"/>
  </si>
  <si>
    <t>─</t>
    <phoneticPr fontId="4"/>
  </si>
  <si>
    <t>①</t>
    <phoneticPr fontId="3"/>
  </si>
  <si>
    <t>見積額</t>
    <rPh sb="0" eb="3">
      <t>ミツモリガク</t>
    </rPh>
    <phoneticPr fontId="3"/>
  </si>
  <si>
    <t>総電力</t>
    <rPh sb="0" eb="3">
      <t>ソウデンリョク</t>
    </rPh>
    <phoneticPr fontId="3"/>
  </si>
  <si>
    <t>h=a×d</t>
    <phoneticPr fontId="3"/>
  </si>
  <si>
    <t>J=c×f</t>
    <phoneticPr fontId="3"/>
  </si>
  <si>
    <t>k=h+i+j</t>
    <phoneticPr fontId="3"/>
  </si>
  <si>
    <t>売却額（円）</t>
    <rPh sb="0" eb="3">
      <t>バイキャクガク</t>
    </rPh>
    <rPh sb="4" eb="5">
      <t>エン</t>
    </rPh>
    <phoneticPr fontId="3"/>
  </si>
  <si>
    <t>３　別添書類</t>
    <phoneticPr fontId="3"/>
  </si>
  <si>
    <t>B=e×f×g</t>
    <phoneticPr fontId="3"/>
  </si>
  <si>
    <t>従量料金
単価 （税込み）
［円/kWh］</t>
    <rPh sb="0" eb="2">
      <t>ジュウリョウ</t>
    </rPh>
    <rPh sb="1" eb="2">
      <t>リョウ</t>
    </rPh>
    <rPh sb="2" eb="4">
      <t>リョウキン</t>
    </rPh>
    <rPh sb="5" eb="7">
      <t>タンカ</t>
    </rPh>
    <rPh sb="9" eb="11">
      <t>ゼイコ</t>
    </rPh>
    <phoneticPr fontId="3"/>
  </si>
  <si>
    <t>従量料金 （税込み）
［円］</t>
    <rPh sb="0" eb="2">
      <t>ジュウリョウ</t>
    </rPh>
    <rPh sb="1" eb="2">
      <t>リョウ</t>
    </rPh>
    <rPh sb="2" eb="4">
      <t>リョウキン</t>
    </rPh>
    <rPh sb="6" eb="8">
      <t>ゼイコ</t>
    </rPh>
    <phoneticPr fontId="3"/>
  </si>
  <si>
    <t>１　余剰電力売却見積</t>
    <phoneticPr fontId="3"/>
  </si>
  <si>
    <t>別添１　余剰電力売却内訳書</t>
    <phoneticPr fontId="3"/>
  </si>
  <si>
    <t>i=b×e</t>
    <phoneticPr fontId="3"/>
  </si>
  <si>
    <t>※各単価は、消費税相当額を含んだ額とする。（消費税率は10％で算出するものとする。）</t>
    <phoneticPr fontId="7"/>
  </si>
  <si>
    <t>※基本料金単価、従量料金単価は、小数点第二位までとする。</t>
    <rPh sb="1" eb="3">
      <t>キホン</t>
    </rPh>
    <rPh sb="3" eb="5">
      <t>リョウキン</t>
    </rPh>
    <rPh sb="5" eb="7">
      <t>タンカ</t>
    </rPh>
    <rPh sb="8" eb="10">
      <t>ジュウリョウ</t>
    </rPh>
    <rPh sb="10" eb="12">
      <t>リョウキン</t>
    </rPh>
    <rPh sb="12" eb="14">
      <t>タンカ</t>
    </rPh>
    <rPh sb="16" eb="19">
      <t>ショウスウテン</t>
    </rPh>
    <rPh sb="19" eb="20">
      <t>ダイ</t>
    </rPh>
    <rPh sb="20" eb="21">
      <t>２</t>
    </rPh>
    <rPh sb="21" eb="22">
      <t>イ</t>
    </rPh>
    <phoneticPr fontId="7"/>
  </si>
  <si>
    <t>※網掛け部分以外には入力しないこと。</t>
    <rPh sb="1" eb="3">
      <t>アミカ</t>
    </rPh>
    <rPh sb="4" eb="6">
      <t>ブブン</t>
    </rPh>
    <rPh sb="6" eb="8">
      <t>イガイ</t>
    </rPh>
    <rPh sb="10" eb="12">
      <t>ニュウリョク</t>
    </rPh>
    <phoneticPr fontId="7"/>
  </si>
  <si>
    <t>※　見積額は、別添１「余剰電力売却内訳書」の合計額が反映される。</t>
    <rPh sb="11" eb="13">
      <t>ヨジョウ</t>
    </rPh>
    <rPh sb="13" eb="15">
      <t>デンリョク</t>
    </rPh>
    <rPh sb="15" eb="17">
      <t>バイキャク</t>
    </rPh>
    <rPh sb="24" eb="25">
      <t>ガク</t>
    </rPh>
    <rPh sb="26" eb="28">
      <t>ハンエイ</t>
    </rPh>
    <phoneticPr fontId="3"/>
  </si>
  <si>
    <t>k</t>
    <phoneticPr fontId="3"/>
  </si>
  <si>
    <t>　令和６年４月１日から令和９年３月３１日までの３年間における余剰電力売却及び電力需給業務における価格提案について、別添内訳書に基づき、次のとおり提案します。</t>
    <rPh sb="1" eb="2">
      <t>レイ</t>
    </rPh>
    <rPh sb="2" eb="3">
      <t>ワ</t>
    </rPh>
    <rPh sb="4" eb="5">
      <t>ネン</t>
    </rPh>
    <rPh sb="6" eb="7">
      <t>ガツ</t>
    </rPh>
    <rPh sb="8" eb="9">
      <t>ニチ</t>
    </rPh>
    <rPh sb="11" eb="12">
      <t>レイ</t>
    </rPh>
    <rPh sb="12" eb="13">
      <t>ワ</t>
    </rPh>
    <rPh sb="14" eb="15">
      <t>ネン</t>
    </rPh>
    <rPh sb="16" eb="17">
      <t>ガツ</t>
    </rPh>
    <rPh sb="19" eb="20">
      <t>ニチ</t>
    </rPh>
    <rPh sb="24" eb="25">
      <t>ネン</t>
    </rPh>
    <rPh sb="38" eb="40">
      <t>デンリョク</t>
    </rPh>
    <rPh sb="40" eb="42">
      <t>ジュキュウ</t>
    </rPh>
    <rPh sb="42" eb="44">
      <t>ギョウム</t>
    </rPh>
    <phoneticPr fontId="3"/>
  </si>
  <si>
    <t>２　電力需給業務</t>
    <rPh sb="4" eb="6">
      <t>ジュキュウ</t>
    </rPh>
    <rPh sb="6" eb="8">
      <t>ギョウム</t>
    </rPh>
    <phoneticPr fontId="3"/>
  </si>
  <si>
    <t>※　見積額は、別添２「電力需給業務内訳書」の合計額が反映される。</t>
    <rPh sb="11" eb="13">
      <t>デンリョク</t>
    </rPh>
    <rPh sb="13" eb="15">
      <t>ジュキュウ</t>
    </rPh>
    <rPh sb="15" eb="17">
      <t>ギョウム</t>
    </rPh>
    <rPh sb="24" eb="25">
      <t>ガク</t>
    </rPh>
    <rPh sb="26" eb="28">
      <t>ハンエイ</t>
    </rPh>
    <phoneticPr fontId="3"/>
  </si>
  <si>
    <t>別添２　電力需給業務内訳書</t>
    <rPh sb="4" eb="6">
      <t>デンリョク</t>
    </rPh>
    <rPh sb="6" eb="8">
      <t>ジュキュウ</t>
    </rPh>
    <rPh sb="8" eb="10">
      <t>ギョウム</t>
    </rPh>
    <rPh sb="10" eb="13">
      <t>ウチワケショ</t>
    </rPh>
    <phoneticPr fontId="3"/>
  </si>
  <si>
    <t>（事業者名：</t>
    <rPh sb="1" eb="4">
      <t>ジギョウシャ</t>
    </rPh>
    <rPh sb="4" eb="5">
      <t>メイ</t>
    </rPh>
    <phoneticPr fontId="3"/>
  </si>
  <si>
    <t>（事業者名：</t>
    <phoneticPr fontId="3"/>
  </si>
  <si>
    <t>見積額
（円）</t>
    <phoneticPr fontId="3"/>
  </si>
  <si>
    <t>施設名</t>
    <rPh sb="0" eb="3">
      <t>シセツメイ</t>
    </rPh>
    <phoneticPr fontId="3"/>
  </si>
  <si>
    <t>西クリーンセンター</t>
    <rPh sb="0" eb="1">
      <t>ニシ</t>
    </rPh>
    <phoneticPr fontId="3"/>
  </si>
  <si>
    <t>重負荷時間帯</t>
    <rPh sb="0" eb="3">
      <t>ジュウフカ</t>
    </rPh>
    <rPh sb="3" eb="6">
      <t>ジカンタイ</t>
    </rPh>
    <phoneticPr fontId="3"/>
  </si>
  <si>
    <t>昼間時間帯</t>
    <rPh sb="0" eb="2">
      <t>ヒルマ</t>
    </rPh>
    <rPh sb="2" eb="5">
      <t>ジカンタイ</t>
    </rPh>
    <phoneticPr fontId="3"/>
  </si>
  <si>
    <t>夜間時間帯</t>
    <rPh sb="0" eb="2">
      <t>ヤカン</t>
    </rPh>
    <rPh sb="2" eb="5">
      <t>ジカンタイ</t>
    </rPh>
    <phoneticPr fontId="3"/>
  </si>
  <si>
    <t>ー</t>
    <phoneticPr fontId="3"/>
  </si>
  <si>
    <t>合計（円）
（税込）
※自動計算</t>
    <rPh sb="0" eb="2">
      <t>ゴウケイ</t>
    </rPh>
    <rPh sb="3" eb="4">
      <t>エン</t>
    </rPh>
    <rPh sb="7" eb="8">
      <t>ゼイ</t>
    </rPh>
    <rPh sb="8" eb="9">
      <t>コ</t>
    </rPh>
    <rPh sb="12" eb="14">
      <t>ジドウ</t>
    </rPh>
    <rPh sb="14" eb="16">
      <t>ケイサン</t>
    </rPh>
    <phoneticPr fontId="3"/>
  </si>
  <si>
    <t>１　余剰電力売却見積【税込】</t>
    <rPh sb="2" eb="4">
      <t>ヨジョウ</t>
    </rPh>
    <rPh sb="4" eb="6">
      <t>デンリョク</t>
    </rPh>
    <rPh sb="6" eb="8">
      <t>バイキャク</t>
    </rPh>
    <rPh sb="8" eb="10">
      <t>ミツモリ</t>
    </rPh>
    <rPh sb="11" eb="13">
      <t>ゼイコ</t>
    </rPh>
    <phoneticPr fontId="3"/>
  </si>
  <si>
    <t>２　余剰電力売却見積　内訳【税込】</t>
    <rPh sb="2" eb="4">
      <t>ヨジョウ</t>
    </rPh>
    <rPh sb="4" eb="6">
      <t>デンリョク</t>
    </rPh>
    <rPh sb="6" eb="8">
      <t>バイキャク</t>
    </rPh>
    <rPh sb="11" eb="13">
      <t>ウチワケ</t>
    </rPh>
    <rPh sb="14" eb="16">
      <t>ゼイコ</t>
    </rPh>
    <phoneticPr fontId="3"/>
  </si>
  <si>
    <t>※網掛け部分に単価を入力すること。</t>
    <rPh sb="1" eb="3">
      <t>アミカ</t>
    </rPh>
    <rPh sb="4" eb="6">
      <t>ブブン</t>
    </rPh>
    <rPh sb="7" eb="9">
      <t>タンカ</t>
    </rPh>
    <rPh sb="10" eb="12">
      <t>ニュウリョク</t>
    </rPh>
    <phoneticPr fontId="3"/>
  </si>
  <si>
    <t>※提案単価の入力情報は様式〇〇「１　余剰電力売却見積」に反映され、見積額は自動計算される。</t>
    <rPh sb="1" eb="3">
      <t>テイアン</t>
    </rPh>
    <rPh sb="3" eb="5">
      <t>タンカ</t>
    </rPh>
    <rPh sb="6" eb="8">
      <t>ニュウリョク</t>
    </rPh>
    <rPh sb="8" eb="10">
      <t>ジョウホウ</t>
    </rPh>
    <rPh sb="11" eb="13">
      <t>ヨウシキ</t>
    </rPh>
    <rPh sb="18" eb="20">
      <t>ヨジョウ</t>
    </rPh>
    <rPh sb="28" eb="30">
      <t>ハンエイ</t>
    </rPh>
    <rPh sb="33" eb="35">
      <t>ミツモリ</t>
    </rPh>
    <rPh sb="35" eb="36">
      <t>ガク</t>
    </rPh>
    <rPh sb="37" eb="39">
      <t>ジドウ</t>
    </rPh>
    <rPh sb="39" eb="41">
      <t>ケイサン</t>
    </rPh>
    <phoneticPr fontId="3"/>
  </si>
  <si>
    <t>提案下限価格</t>
    <rPh sb="0" eb="2">
      <t>テイアン</t>
    </rPh>
    <rPh sb="2" eb="4">
      <t>カゲン</t>
    </rPh>
    <rPh sb="4" eb="6">
      <t>カカク</t>
    </rPh>
    <phoneticPr fontId="3"/>
  </si>
  <si>
    <t>提案上限価格</t>
    <rPh sb="0" eb="2">
      <t>テイアン</t>
    </rPh>
    <rPh sb="2" eb="4">
      <t>ジョウゲン</t>
    </rPh>
    <rPh sb="4" eb="6">
      <t>カカク</t>
    </rPh>
    <phoneticPr fontId="3"/>
  </si>
  <si>
    <t>※網掛け部分以外には入力しないこと。</t>
    <rPh sb="1" eb="3">
      <t>アミカ</t>
    </rPh>
    <rPh sb="4" eb="6">
      <t>ブブン</t>
    </rPh>
    <rPh sb="6" eb="8">
      <t>イガイ</t>
    </rPh>
    <rPh sb="10" eb="12">
      <t>ニュウリョク</t>
    </rPh>
    <phoneticPr fontId="3"/>
  </si>
  <si>
    <t>※網掛け部分に単価を入力すること。</t>
    <phoneticPr fontId="3"/>
  </si>
  <si>
    <t>※各単価は、小数点第二位までとし、消費税相当額を含んだ額を入力すること。（消費税率は10％で算出するものとする。）</t>
    <rPh sb="29" eb="31">
      <t>ニュウリョク</t>
    </rPh>
    <phoneticPr fontId="3"/>
  </si>
  <si>
    <t>重負荷時間帯</t>
    <rPh sb="0" eb="3">
      <t>ジュウフカ</t>
    </rPh>
    <rPh sb="3" eb="6">
      <t>ジカンタイ</t>
    </rPh>
    <phoneticPr fontId="2"/>
  </si>
  <si>
    <t>昼間時間帯</t>
    <rPh sb="0" eb="2">
      <t>ヒルマ</t>
    </rPh>
    <rPh sb="2" eb="5">
      <t>ジカンタイ</t>
    </rPh>
    <phoneticPr fontId="2"/>
  </si>
  <si>
    <t>夜間時間帯</t>
    <rPh sb="0" eb="2">
      <t>ヤカン</t>
    </rPh>
    <rPh sb="2" eb="5">
      <t>ジカンタイ</t>
    </rPh>
    <phoneticPr fontId="2"/>
  </si>
  <si>
    <t>東部環境センター</t>
    <rPh sb="0" eb="2">
      <t>トウブ</t>
    </rPh>
    <rPh sb="2" eb="4">
      <t>カンキョウ</t>
    </rPh>
    <phoneticPr fontId="23"/>
  </si>
  <si>
    <t>西クリーンセンター</t>
    <rPh sb="0" eb="1">
      <t>ニシ</t>
    </rPh>
    <phoneticPr fontId="23"/>
  </si>
  <si>
    <t>布施畑破砕選別施設</t>
    <rPh sb="0" eb="3">
      <t>フセハタ</t>
    </rPh>
    <rPh sb="3" eb="5">
      <t>ハサイ</t>
    </rPh>
    <rPh sb="5" eb="7">
      <t>センベツ</t>
    </rPh>
    <rPh sb="7" eb="9">
      <t>シセツ</t>
    </rPh>
    <phoneticPr fontId="23"/>
  </si>
  <si>
    <t>資源リサイクルセンター</t>
    <rPh sb="0" eb="2">
      <t>シゲン</t>
    </rPh>
    <phoneticPr fontId="23"/>
  </si>
  <si>
    <t>布施畑排水管理施設</t>
  </si>
  <si>
    <t>布施畑環境センター内
深井戸施設</t>
    <phoneticPr fontId="23"/>
  </si>
  <si>
    <t>淡河環境センター
（淡河排水管理施設）</t>
    <phoneticPr fontId="23"/>
  </si>
  <si>
    <t>長尾山排水管理施設</t>
    <phoneticPr fontId="23"/>
  </si>
  <si>
    <t>落合クリーンセンター</t>
    <rPh sb="0" eb="2">
      <t>オチアイ</t>
    </rPh>
    <phoneticPr fontId="24"/>
  </si>
  <si>
    <t>苅藻島クリーンセンター</t>
    <rPh sb="0" eb="2">
      <t>カルモ</t>
    </rPh>
    <rPh sb="2" eb="3">
      <t>ジマ</t>
    </rPh>
    <phoneticPr fontId="3"/>
  </si>
  <si>
    <t>妙賀山クリーンセンター</t>
    <rPh sb="0" eb="3">
      <t>ミョウガサン</t>
    </rPh>
    <phoneticPr fontId="24"/>
  </si>
  <si>
    <t>高松作業所</t>
    <rPh sb="0" eb="2">
      <t>タカマツ</t>
    </rPh>
    <rPh sb="2" eb="5">
      <t>サギョウショ</t>
    </rPh>
    <phoneticPr fontId="3"/>
  </si>
  <si>
    <t>灘事業所</t>
    <rPh sb="1" eb="4">
      <t>ジギョウショ</t>
    </rPh>
    <phoneticPr fontId="22"/>
  </si>
  <si>
    <t>中央事業所</t>
    <rPh sb="0" eb="2">
      <t>チュウオウ</t>
    </rPh>
    <rPh sb="2" eb="5">
      <t>ジギョウショ</t>
    </rPh>
    <phoneticPr fontId="22"/>
  </si>
  <si>
    <t>兵庫事業所</t>
    <rPh sb="0" eb="2">
      <t>ヒョウゴ</t>
    </rPh>
    <rPh sb="2" eb="5">
      <t>ジギョウショ</t>
    </rPh>
    <phoneticPr fontId="22"/>
  </si>
  <si>
    <t>北事業所</t>
    <rPh sb="0" eb="1">
      <t>キタ</t>
    </rPh>
    <rPh sb="1" eb="4">
      <t>ジギョウショ</t>
    </rPh>
    <phoneticPr fontId="22"/>
  </si>
  <si>
    <t>長田事業所</t>
    <rPh sb="2" eb="5">
      <t>ジギョウショ</t>
    </rPh>
    <phoneticPr fontId="22"/>
  </si>
  <si>
    <t>須磨事業所</t>
    <rPh sb="0" eb="2">
      <t>スマ</t>
    </rPh>
    <rPh sb="2" eb="5">
      <t>ジギョウショ</t>
    </rPh>
    <phoneticPr fontId="22"/>
  </si>
  <si>
    <t>垂水事業所（東館）</t>
    <rPh sb="6" eb="7">
      <t>ヒガシ</t>
    </rPh>
    <rPh sb="7" eb="8">
      <t>カン</t>
    </rPh>
    <phoneticPr fontId="22"/>
  </si>
  <si>
    <t>垂水事業所（西館）</t>
    <rPh sb="6" eb="7">
      <t>ニシ</t>
    </rPh>
    <rPh sb="7" eb="8">
      <t>カン</t>
    </rPh>
    <phoneticPr fontId="22"/>
  </si>
  <si>
    <t>西事業所</t>
    <rPh sb="0" eb="1">
      <t>ニシ</t>
    </rPh>
    <rPh sb="1" eb="4">
      <t>ジギョウショ</t>
    </rPh>
    <phoneticPr fontId="22"/>
  </si>
  <si>
    <t>布施畑環境センター</t>
    <rPh sb="0" eb="2">
      <t>フセ</t>
    </rPh>
    <rPh sb="2" eb="3">
      <t>ハタ</t>
    </rPh>
    <rPh sb="3" eb="5">
      <t>カンキョウ</t>
    </rPh>
    <phoneticPr fontId="22"/>
  </si>
  <si>
    <t>予備電源</t>
    <rPh sb="0" eb="2">
      <t>ヨビ</t>
    </rPh>
    <rPh sb="2" eb="4">
      <t>デンゲン</t>
    </rPh>
    <phoneticPr fontId="4"/>
  </si>
  <si>
    <t>─</t>
    <phoneticPr fontId="3"/>
  </si>
  <si>
    <t>予備電力</t>
    <rPh sb="0" eb="2">
      <t>ヨビ</t>
    </rPh>
    <rPh sb="2" eb="4">
      <t>デンリョク</t>
    </rPh>
    <phoneticPr fontId="8"/>
  </si>
  <si>
    <t>※小数点以下第３位を切捨て</t>
    <phoneticPr fontId="4"/>
  </si>
  <si>
    <t>※小数点以下切捨て</t>
    <phoneticPr fontId="4"/>
  </si>
  <si>
    <r>
      <t xml:space="preserve">請求額 （税込み）
［円］
</t>
    </r>
    <r>
      <rPr>
        <sz val="10"/>
        <color theme="1"/>
        <rFont val="游ゴシック"/>
        <family val="3"/>
        <charset val="128"/>
        <scheme val="minor"/>
      </rPr>
      <t>※小数点以下切捨て</t>
    </r>
    <rPh sb="0" eb="2">
      <t>セイキュウ</t>
    </rPh>
    <rPh sb="2" eb="3">
      <t>ガク</t>
    </rPh>
    <rPh sb="5" eb="7">
      <t>ゼイコ</t>
    </rPh>
    <phoneticPr fontId="3"/>
  </si>
  <si>
    <t>予定使用電力量
（令和6年4月～令和9年３月）
［kWh］</t>
    <rPh sb="0" eb="2">
      <t>ヨテイ</t>
    </rPh>
    <rPh sb="2" eb="4">
      <t>シヨウ</t>
    </rPh>
    <rPh sb="4" eb="6">
      <t>デンリョク</t>
    </rPh>
    <rPh sb="6" eb="7">
      <t>リョウ</t>
    </rPh>
    <phoneticPr fontId="3"/>
  </si>
  <si>
    <t>負荷追従電力料金</t>
    <rPh sb="0" eb="2">
      <t>フカ</t>
    </rPh>
    <rPh sb="2" eb="4">
      <t>ツイジュウ</t>
    </rPh>
    <rPh sb="4" eb="6">
      <t>デンリョク</t>
    </rPh>
    <rPh sb="6" eb="8">
      <t>リョウキン</t>
    </rPh>
    <phoneticPr fontId="3"/>
  </si>
  <si>
    <t>予定
契約電力
（常用）
［kW］</t>
    <rPh sb="0" eb="2">
      <t>ヨテイ</t>
    </rPh>
    <rPh sb="3" eb="5">
      <t>ケイヤク</t>
    </rPh>
    <rPh sb="5" eb="7">
      <t>デンリョク</t>
    </rPh>
    <phoneticPr fontId="3"/>
  </si>
  <si>
    <t>基本料金（常用）
単価 （税込み）
［円/(kW･月)］</t>
    <rPh sb="0" eb="2">
      <t>キホン</t>
    </rPh>
    <rPh sb="2" eb="4">
      <t>リョウキン</t>
    </rPh>
    <rPh sb="9" eb="11">
      <t>タンカ</t>
    </rPh>
    <rPh sb="13" eb="15">
      <t>ゼイコミ</t>
    </rPh>
    <phoneticPr fontId="3"/>
  </si>
  <si>
    <t>基本料金（常用）
 （税込み）
［円］</t>
    <rPh sb="0" eb="2">
      <t>キホン</t>
    </rPh>
    <rPh sb="2" eb="4">
      <t>リョウキン</t>
    </rPh>
    <rPh sb="11" eb="13">
      <t>ゼイコミ</t>
    </rPh>
    <phoneticPr fontId="3"/>
  </si>
  <si>
    <t>自己託送電力料金</t>
    <rPh sb="0" eb="4">
      <t>ジコタクソウ</t>
    </rPh>
    <rPh sb="4" eb="6">
      <t>デンリョク</t>
    </rPh>
    <rPh sb="6" eb="8">
      <t>リョウキン</t>
    </rPh>
    <phoneticPr fontId="3"/>
  </si>
  <si>
    <t>自己託送電力量
（令和6年4月～令和9年３月）
［kWh］</t>
    <rPh sb="0" eb="4">
      <t>ジコタクソウ</t>
    </rPh>
    <rPh sb="4" eb="6">
      <t>デンリョク</t>
    </rPh>
    <rPh sb="6" eb="7">
      <t>リョウ</t>
    </rPh>
    <phoneticPr fontId="3"/>
  </si>
  <si>
    <t>自己託送料金
単価 （税込み）
［円/kWh］</t>
    <rPh sb="0" eb="2">
      <t>ジコ</t>
    </rPh>
    <rPh sb="2" eb="4">
      <t>タクソウ</t>
    </rPh>
    <rPh sb="4" eb="6">
      <t>リョウキン</t>
    </rPh>
    <rPh sb="5" eb="6">
      <t>ジュウリョウ</t>
    </rPh>
    <rPh sb="7" eb="9">
      <t>タンカ</t>
    </rPh>
    <rPh sb="11" eb="13">
      <t>ゼイコ</t>
    </rPh>
    <phoneticPr fontId="3"/>
  </si>
  <si>
    <t>m</t>
    <phoneticPr fontId="3"/>
  </si>
  <si>
    <t>F=A+B+C+D+E+F</t>
    <phoneticPr fontId="3"/>
  </si>
  <si>
    <t>負荷追従電力
（令和6年4月～令和9年３月）
［kWh］</t>
    <rPh sb="0" eb="2">
      <t>フカ</t>
    </rPh>
    <rPh sb="2" eb="4">
      <t>ツイジュウ</t>
    </rPh>
    <rPh sb="4" eb="6">
      <t>デンリョク</t>
    </rPh>
    <phoneticPr fontId="3"/>
  </si>
  <si>
    <t>使用電力量</t>
    <rPh sb="0" eb="4">
      <t>シヨウデンリョク</t>
    </rPh>
    <rPh sb="4" eb="5">
      <t>リョウ</t>
    </rPh>
    <phoneticPr fontId="3"/>
  </si>
  <si>
    <t>h</t>
    <phoneticPr fontId="3"/>
  </si>
  <si>
    <t>　なお、燃料費等調整額については、神戸市を供給区域とする一般送配電事業者が算定する調整単価と同一の調整額とし、独自算出による加算は認めない。</t>
    <rPh sb="6" eb="7">
      <t>ヒ</t>
    </rPh>
    <rPh sb="7" eb="8">
      <t>トウ</t>
    </rPh>
    <rPh sb="10" eb="11">
      <t>ガク</t>
    </rPh>
    <rPh sb="17" eb="20">
      <t>コウベシ</t>
    </rPh>
    <rPh sb="21" eb="23">
      <t>キョウキュウ</t>
    </rPh>
    <rPh sb="23" eb="25">
      <t>クイキ</t>
    </rPh>
    <rPh sb="28" eb="30">
      <t>イッパン</t>
    </rPh>
    <rPh sb="30" eb="33">
      <t>ソウハイデン</t>
    </rPh>
    <rPh sb="33" eb="36">
      <t>ジギョウシャ</t>
    </rPh>
    <phoneticPr fontId="3"/>
  </si>
  <si>
    <t>基本料金（自家発補給）</t>
    <rPh sb="0" eb="2">
      <t>キホン</t>
    </rPh>
    <rPh sb="2" eb="4">
      <t>リョウキン</t>
    </rPh>
    <rPh sb="5" eb="8">
      <t>ジカハツ</t>
    </rPh>
    <rPh sb="8" eb="10">
      <t>ホキュウ</t>
    </rPh>
    <phoneticPr fontId="3"/>
  </si>
  <si>
    <t>基本料金（常用）</t>
    <rPh sb="0" eb="2">
      <t>キホン</t>
    </rPh>
    <rPh sb="2" eb="4">
      <t>リョウキン</t>
    </rPh>
    <phoneticPr fontId="3"/>
  </si>
  <si>
    <t>港島クリーンセンター</t>
    <rPh sb="0" eb="2">
      <t>ミナトジマ</t>
    </rPh>
    <phoneticPr fontId="3"/>
  </si>
  <si>
    <t>─</t>
  </si>
  <si>
    <t>─</t>
    <phoneticPr fontId="3"/>
  </si>
  <si>
    <t>予定
契約電力
（自家発補給）
［kW］</t>
    <rPh sb="0" eb="2">
      <t>ヨテイ</t>
    </rPh>
    <rPh sb="3" eb="5">
      <t>ケイヤク</t>
    </rPh>
    <rPh sb="5" eb="7">
      <t>デンリョク</t>
    </rPh>
    <rPh sb="9" eb="12">
      <t>ジカハツ</t>
    </rPh>
    <rPh sb="12" eb="14">
      <t>ホキュウ</t>
    </rPh>
    <phoneticPr fontId="3"/>
  </si>
  <si>
    <t>基本料金
（自家発補給）
単価 （税込み）
［円/(kW･月)］</t>
    <rPh sb="0" eb="2">
      <t>キホン</t>
    </rPh>
    <rPh sb="2" eb="4">
      <t>リョウキン</t>
    </rPh>
    <rPh sb="6" eb="9">
      <t>ジカハツ</t>
    </rPh>
    <rPh sb="9" eb="11">
      <t>ホキュウ</t>
    </rPh>
    <rPh sb="13" eb="15">
      <t>タンカ</t>
    </rPh>
    <rPh sb="17" eb="19">
      <t>ゼイコミ</t>
    </rPh>
    <phoneticPr fontId="3"/>
  </si>
  <si>
    <t>夏季(常用)</t>
    <rPh sb="0" eb="2">
      <t>カキ</t>
    </rPh>
    <rPh sb="3" eb="5">
      <t>ジョウヨウ</t>
    </rPh>
    <phoneticPr fontId="3"/>
  </si>
  <si>
    <t>その他季(常用)</t>
    <rPh sb="2" eb="3">
      <t>タ</t>
    </rPh>
    <rPh sb="3" eb="4">
      <t>キ</t>
    </rPh>
    <rPh sb="5" eb="7">
      <t>ジョウヨウ</t>
    </rPh>
    <phoneticPr fontId="3"/>
  </si>
  <si>
    <t>夏季(自家発補給)</t>
    <rPh sb="0" eb="2">
      <t>カキ</t>
    </rPh>
    <rPh sb="3" eb="6">
      <t>ジカハツ</t>
    </rPh>
    <rPh sb="6" eb="8">
      <t>ホキュウ</t>
    </rPh>
    <phoneticPr fontId="3"/>
  </si>
  <si>
    <t>その他季(自家発補給)</t>
    <rPh sb="2" eb="3">
      <t>タ</t>
    </rPh>
    <rPh sb="3" eb="4">
      <t>キ</t>
    </rPh>
    <rPh sb="5" eb="8">
      <t>ジカハツ</t>
    </rPh>
    <rPh sb="8" eb="10">
      <t>ホキュウ</t>
    </rPh>
    <phoneticPr fontId="3"/>
  </si>
  <si>
    <t>i</t>
    <phoneticPr fontId="3"/>
  </si>
  <si>
    <t>C＝(h×i×（185－c）/100)×j</t>
    <phoneticPr fontId="3"/>
  </si>
  <si>
    <t>基本料金
（自家発補給） 
（税込み）
［円］</t>
    <rPh sb="0" eb="2">
      <t>キホン</t>
    </rPh>
    <rPh sb="2" eb="4">
      <t>リョウキン</t>
    </rPh>
    <rPh sb="15" eb="17">
      <t>ゼイコミ</t>
    </rPh>
    <phoneticPr fontId="3"/>
  </si>
  <si>
    <t>n</t>
    <phoneticPr fontId="3"/>
  </si>
  <si>
    <t>o</t>
    <phoneticPr fontId="3"/>
  </si>
  <si>
    <t>p</t>
    <phoneticPr fontId="3"/>
  </si>
  <si>
    <t>q</t>
    <phoneticPr fontId="3"/>
  </si>
  <si>
    <t>r</t>
    <phoneticPr fontId="3"/>
  </si>
  <si>
    <t>l=k-o</t>
    <phoneticPr fontId="3"/>
  </si>
  <si>
    <t>F=r×L</t>
    <phoneticPr fontId="3"/>
  </si>
  <si>
    <t>D=l×(m+n)</t>
    <phoneticPr fontId="3"/>
  </si>
  <si>
    <t>E=o×(p+q)</t>
    <phoneticPr fontId="3"/>
  </si>
  <si>
    <t>別添１　余剰電力売却内訳書</t>
    <rPh sb="0" eb="2">
      <t>ベッテン</t>
    </rPh>
    <rPh sb="4" eb="6">
      <t>ヨジョウ</t>
    </rPh>
    <rPh sb="6" eb="8">
      <t>デンリョク</t>
    </rPh>
    <rPh sb="8" eb="10">
      <t>バイキャク</t>
    </rPh>
    <rPh sb="10" eb="13">
      <t>ウチワケショ</t>
    </rPh>
    <phoneticPr fontId="4"/>
  </si>
  <si>
    <t>別添２　電力需給業務内訳書</t>
    <rPh sb="4" eb="6">
      <t>デンリョク</t>
    </rPh>
    <rPh sb="6" eb="8">
      <t>ジュキュウ</t>
    </rPh>
    <rPh sb="8" eb="10">
      <t>ギョウム</t>
    </rPh>
    <phoneticPr fontId="7"/>
  </si>
  <si>
    <t>見積書</t>
    <rPh sb="0" eb="3">
      <t>ミツモリショ</t>
    </rPh>
    <phoneticPr fontId="3"/>
  </si>
  <si>
    <t>神戸市長　宛</t>
    <rPh sb="0" eb="2">
      <t>コウベ</t>
    </rPh>
    <rPh sb="2" eb="4">
      <t>シチョウ</t>
    </rPh>
    <phoneticPr fontId="3"/>
  </si>
  <si>
    <t>所在地</t>
    <rPh sb="0" eb="3">
      <t>ショザイチ</t>
    </rPh>
    <phoneticPr fontId="3"/>
  </si>
  <si>
    <t>法人名</t>
    <rPh sb="0" eb="3">
      <t>ホウジンメイ</t>
    </rPh>
    <phoneticPr fontId="3"/>
  </si>
  <si>
    <t>代表者</t>
    <rPh sb="0" eb="3">
      <t>ダイヒョウシャ</t>
    </rPh>
    <phoneticPr fontId="3"/>
  </si>
  <si>
    <t>（参考　見積書用封筒見本）</t>
    <rPh sb="1" eb="3">
      <t>サンコウ</t>
    </rPh>
    <rPh sb="4" eb="7">
      <t>ミツモリショ</t>
    </rPh>
    <rPh sb="7" eb="8">
      <t>ヨウ</t>
    </rPh>
    <rPh sb="8" eb="10">
      <t>フウトウ</t>
    </rPh>
    <rPh sb="10" eb="12">
      <t>ミホン</t>
    </rPh>
    <phoneticPr fontId="3"/>
  </si>
  <si>
    <t>見積書用封筒見本</t>
    <rPh sb="0" eb="3">
      <t>ミツモリショ</t>
    </rPh>
    <rPh sb="3" eb="4">
      <t>ヨウ</t>
    </rPh>
    <rPh sb="4" eb="6">
      <t>フウトウ</t>
    </rPh>
    <rPh sb="6" eb="8">
      <t>ミホン</t>
    </rPh>
    <phoneticPr fontId="3"/>
  </si>
  <si>
    <t>（例）</t>
    <rPh sb="1" eb="2">
      <t>レイ</t>
    </rPh>
    <phoneticPr fontId="3"/>
  </si>
  <si>
    <t>神戸市長　様
　　　　　　　見積書在中
　　　　　　　件名　神戸市地域エネルギー電力供給事業
　　　　　　　　　　　　　　　　　　　　　　　　　　　所在地
　　　　　　　　　　　　　　　　　　　　　　　　　　　法人名
　　　　　　　　　　　　　　　　　　　　　　　　　　　代表者名</t>
    <rPh sb="0" eb="3">
      <t>コウベシ</t>
    </rPh>
    <rPh sb="3" eb="4">
      <t>チョウ</t>
    </rPh>
    <rPh sb="5" eb="6">
      <t>サマ</t>
    </rPh>
    <rPh sb="15" eb="18">
      <t>ミツモリショ</t>
    </rPh>
    <rPh sb="18" eb="20">
      <t>ザイチュウ</t>
    </rPh>
    <rPh sb="29" eb="31">
      <t>ケンメイ</t>
    </rPh>
    <rPh sb="77" eb="80">
      <t>ショザイチ</t>
    </rPh>
    <rPh sb="108" eb="111">
      <t>ホウジンメイ</t>
    </rPh>
    <rPh sb="139" eb="142">
      <t>ダイヒョウシャ</t>
    </rPh>
    <rPh sb="142" eb="143">
      <t>メイ</t>
    </rPh>
    <phoneticPr fontId="3"/>
  </si>
  <si>
    <t>注　裏面３か所に割印をしてください。</t>
    <rPh sb="0" eb="1">
      <t>チュウ</t>
    </rPh>
    <rPh sb="2" eb="4">
      <t>ウラメン</t>
    </rPh>
    <rPh sb="6" eb="7">
      <t>ショ</t>
    </rPh>
    <rPh sb="8" eb="10">
      <t>ワリイン</t>
    </rPh>
    <phoneticPr fontId="3"/>
  </si>
  <si>
    <t>※施設毎に基本料金単価、従量料金単価を明示し、燃料費等調整額を加算する場合は、令和５年11月分の単価に統一すること。</t>
    <rPh sb="1" eb="3">
      <t>シセツ</t>
    </rPh>
    <rPh sb="25" eb="27">
      <t>ヒトウ</t>
    </rPh>
    <rPh sb="29" eb="30">
      <t>ガク</t>
    </rPh>
    <rPh sb="35" eb="37">
      <t>バアイ</t>
    </rPh>
    <phoneticPr fontId="3"/>
  </si>
  <si>
    <t>※港島クリーンセンター及び西クリーンセンターの基本料金は、使用月：3か月、不使用月：33か月として試算する。（自動計算）※別紙５電気使用計画（令和６年度）を参照</t>
    <rPh sb="1" eb="3">
      <t>ミナトジマ</t>
    </rPh>
    <rPh sb="11" eb="12">
      <t>オヨ</t>
    </rPh>
    <rPh sb="13" eb="14">
      <t>ニシ</t>
    </rPh>
    <rPh sb="23" eb="25">
      <t>キホン</t>
    </rPh>
    <rPh sb="25" eb="27">
      <t>リョウキン</t>
    </rPh>
    <rPh sb="29" eb="31">
      <t>シヨウ</t>
    </rPh>
    <rPh sb="31" eb="32">
      <t>ツキ</t>
    </rPh>
    <rPh sb="35" eb="36">
      <t>ゲツ</t>
    </rPh>
    <rPh sb="37" eb="38">
      <t>フ</t>
    </rPh>
    <rPh sb="38" eb="40">
      <t>シヨウ</t>
    </rPh>
    <rPh sb="40" eb="41">
      <t>ツキ</t>
    </rPh>
    <rPh sb="45" eb="46">
      <t>ゲツ</t>
    </rPh>
    <rPh sb="49" eb="51">
      <t>シサン</t>
    </rPh>
    <rPh sb="55" eb="57">
      <t>ジドウ</t>
    </rPh>
    <rPh sb="57" eb="59">
      <t>ケイサン</t>
    </rPh>
    <rPh sb="78" eb="80">
      <t>サンショウ</t>
    </rPh>
    <phoneticPr fontId="3"/>
  </si>
  <si>
    <t>（様式７）</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</si>
</sst>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 #,##0_ ;_ * \-#,##0_ ;_ * &quot;-&quot;_ ;_ @_ "/>
    <numFmt numFmtId="43" formatCode="_ * #,##0.00_ ;_ * \-#,##0.00_ ;_ * &quot;-&quot;??_ ;_ @_ "/>
    <numFmt numFmtId="176" formatCode="#,##0_);[Red]\(#,##0\)"/>
    <numFmt numFmtId="177" formatCode="#,###.00&quot;円&quot;\ "/>
    <numFmt numFmtId="178" formatCode="#,##0_ "/>
    <numFmt numFmtId="179" formatCode="#,##0.00_ "/>
    <numFmt numFmtId="180" formatCode="0.00_ "/>
    <numFmt numFmtId="181" formatCode="0_);[Red]\(0\)"/>
    <numFmt numFmtId="182" formatCode="0.00_);[Red]\(0.00\)"/>
  </numFmts>
  <fonts count="27">
    <font>
      <sz val="11"/>
      <color theme="1"/>
      <name val="游ゴシック"/>
      <family val="2"/>
      <charset val="128"/>
      <scheme val="minor"/>
    </font>
    <font>
      <sz val="11"/>
      <color theme="1"/>
      <name val="ＭＳ ゴシック"/>
      <family val="2"/>
      <charset val="128"/>
    </font>
    <font>
      <sz val="11"/>
      <name val="ＭＳ Ｐゴシック"/>
      <family val="3"/>
      <charset val="128"/>
    </font>
    <font>
      <sz val="6"/>
      <name val="游ゴシック"/>
      <family val="2"/>
      <charset val="128"/>
      <scheme val="minor"/>
    </font>
    <font>
      <sz val="6"/>
      <name val="ＭＳ Ｐゴシック"/>
      <family val="3"/>
      <charset val="128"/>
    </font>
    <font>
      <sz val="11"/>
      <color theme="1"/>
      <name val="游ゴシック"/>
      <family val="2"/>
      <charset val="128"/>
      <scheme val="minor"/>
    </font>
    <font>
      <sz val="12"/>
      <color theme="1"/>
      <name val="ＭＳ 明朝"/>
      <family val="1"/>
      <charset val="128"/>
    </font>
    <font>
      <sz val="6"/>
      <name val="明朝"/>
      <family val="1"/>
      <charset val="128"/>
    </font>
    <font>
      <sz val="6"/>
      <name val="ＭＳ ゴシック"/>
      <family val="2"/>
      <charset val="128"/>
    </font>
    <font>
      <b/>
      <sz val="16"/>
      <name val="游ゴシック"/>
      <family val="3"/>
      <charset val="128"/>
      <scheme val="minor"/>
    </font>
    <font>
      <b/>
      <sz val="14"/>
      <name val="游ゴシック"/>
      <family val="3"/>
      <charset val="128"/>
      <scheme val="minor"/>
    </font>
    <font>
      <sz val="16"/>
      <name val="游ゴシック"/>
      <family val="3"/>
      <charset val="128"/>
      <scheme val="minor"/>
    </font>
    <font>
      <sz val="12"/>
      <name val="游ゴシック"/>
      <family val="3"/>
      <charset val="128"/>
      <scheme val="minor"/>
    </font>
    <font>
      <sz val="11"/>
      <name val="游ゴシック"/>
      <family val="3"/>
      <charset val="128"/>
      <scheme val="minor"/>
    </font>
    <font>
      <b/>
      <sz val="18"/>
      <name val="游ゴシック"/>
      <family val="3"/>
      <charset val="128"/>
      <scheme val="minor"/>
    </font>
    <font>
      <sz val="11"/>
      <color theme="1"/>
      <name val="游ゴシック"/>
      <family val="3"/>
      <charset val="128"/>
      <scheme val="minor"/>
    </font>
    <font>
      <sz val="14"/>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3"/>
      <name val="游ゴシック"/>
      <family val="3"/>
      <charset val="128"/>
      <scheme val="minor"/>
    </font>
    <font>
      <sz val="14"/>
      <name val="游ゴシック"/>
      <family val="3"/>
      <charset val="128"/>
      <scheme val="minor"/>
    </font>
    <font>
      <sz val="9"/>
      <color theme="1"/>
      <name val="游ゴシック"/>
      <family val="3"/>
      <charset val="128"/>
      <scheme val="minor"/>
    </font>
    <font>
      <sz val="11"/>
      <color theme="1"/>
      <name val="游ゴシック"/>
      <family val="2"/>
      <charset val="128"/>
    </font>
    <font>
      <sz val="6"/>
      <name val="游ゴシック"/>
      <family val="3"/>
      <charset val="128"/>
      <scheme val="minor"/>
    </font>
    <font>
      <b/>
      <sz val="18"/>
      <color theme="3"/>
      <name val="游ゴシック Light"/>
      <family val="2"/>
      <charset val="128"/>
      <scheme val="major"/>
    </font>
    <font>
      <sz val="14"/>
      <color theme="1"/>
      <name val="游ゴシック"/>
      <family val="2"/>
      <charset val="128"/>
      <scheme val="minor"/>
    </font>
    <font>
      <sz val="12"/>
      <color theme="1"/>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auto="1"/>
      </right>
      <top style="dotted">
        <color auto="1"/>
      </top>
      <bottom/>
      <diagonal/>
    </border>
    <border>
      <left style="thin">
        <color auto="1"/>
      </left>
      <right/>
      <top style="dotted">
        <color auto="1"/>
      </top>
      <bottom/>
      <diagonal/>
    </border>
    <border>
      <left/>
      <right style="dotted">
        <color auto="1"/>
      </right>
      <top style="dotted">
        <color auto="1"/>
      </top>
      <bottom/>
      <diagonal/>
    </border>
    <border>
      <left style="thin">
        <color auto="1"/>
      </left>
      <right style="dotted">
        <color auto="1"/>
      </right>
      <top/>
      <bottom style="hair">
        <color auto="1"/>
      </bottom>
      <diagonal/>
    </border>
    <border>
      <left style="dotted">
        <color auto="1"/>
      </left>
      <right style="dotted">
        <color auto="1"/>
      </right>
      <top/>
      <bottom style="hair">
        <color auto="1"/>
      </bottom>
      <diagonal/>
    </border>
    <border>
      <left style="dotted">
        <color auto="1"/>
      </left>
      <right style="thin">
        <color auto="1"/>
      </right>
      <top/>
      <bottom style="hair">
        <color auto="1"/>
      </bottom>
      <diagonal/>
    </border>
    <border>
      <left style="thin">
        <color auto="1"/>
      </left>
      <right/>
      <top/>
      <bottom style="hair">
        <color auto="1"/>
      </bottom>
      <diagonal/>
    </border>
    <border>
      <left/>
      <right style="dotted">
        <color auto="1"/>
      </right>
      <top/>
      <bottom style="hair">
        <color auto="1"/>
      </bottom>
      <diagonal/>
    </border>
    <border>
      <left style="thin">
        <color auto="1"/>
      </left>
      <right style="thin">
        <color auto="1"/>
      </right>
      <top/>
      <bottom style="hair">
        <color auto="1"/>
      </bottom>
      <diagonal/>
    </border>
    <border>
      <left style="thin">
        <color auto="1"/>
      </left>
      <right style="dotted">
        <color auto="1"/>
      </right>
      <top style="hair">
        <color auto="1"/>
      </top>
      <bottom style="thin">
        <color auto="1"/>
      </bottom>
      <diagonal/>
    </border>
    <border>
      <left style="dotted">
        <color auto="1"/>
      </left>
      <right style="dotted">
        <color auto="1"/>
      </right>
      <top style="hair">
        <color auto="1"/>
      </top>
      <bottom style="thin">
        <color auto="1"/>
      </bottom>
      <diagonal/>
    </border>
    <border>
      <left style="dotted">
        <color auto="1"/>
      </left>
      <right style="thin">
        <color auto="1"/>
      </right>
      <top style="hair">
        <color auto="1"/>
      </top>
      <bottom style="thin">
        <color auto="1"/>
      </bottom>
      <diagonal/>
    </border>
    <border>
      <left style="thin">
        <color auto="1"/>
      </left>
      <right/>
      <top style="hair">
        <color auto="1"/>
      </top>
      <bottom style="thin">
        <color auto="1"/>
      </bottom>
      <diagonal/>
    </border>
    <border>
      <left/>
      <right style="dotted">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thin">
        <color auto="1"/>
      </right>
      <top style="thin">
        <color auto="1"/>
      </top>
      <bottom/>
      <diagonal/>
    </border>
    <border>
      <left style="hair">
        <color auto="1"/>
      </left>
      <right style="dotted">
        <color auto="1"/>
      </right>
      <top style="thin">
        <color auto="1"/>
      </top>
      <bottom/>
      <diagonal/>
    </border>
    <border>
      <left style="thin">
        <color auto="1"/>
      </left>
      <right style="hair">
        <color auto="1"/>
      </right>
      <top style="thin">
        <color auto="1"/>
      </top>
      <bottom style="hair">
        <color auto="1"/>
      </bottom>
      <diagonal/>
    </border>
    <border>
      <left style="hair">
        <color auto="1"/>
      </left>
      <right style="dotted">
        <color auto="1"/>
      </right>
      <top style="thin">
        <color auto="1"/>
      </top>
      <bottom style="hair">
        <color auto="1"/>
      </bottom>
      <diagonal/>
    </border>
    <border>
      <left style="dotted">
        <color auto="1"/>
      </left>
      <right style="dotted">
        <color auto="1"/>
      </right>
      <top style="thin">
        <color auto="1"/>
      </top>
      <bottom style="hair">
        <color auto="1"/>
      </bottom>
      <diagonal/>
    </border>
    <border>
      <left style="dotted">
        <color auto="1"/>
      </left>
      <right style="thin">
        <color auto="1"/>
      </right>
      <top style="thin">
        <color auto="1"/>
      </top>
      <bottom style="hair">
        <color auto="1"/>
      </bottom>
      <diagonal/>
    </border>
    <border>
      <left style="thin">
        <color auto="1"/>
      </left>
      <right style="hair">
        <color auto="1"/>
      </right>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style="dotted">
        <color auto="1"/>
      </left>
      <right style="thin">
        <color auto="1"/>
      </right>
      <top/>
      <bottom style="thin">
        <color auto="1"/>
      </bottom>
      <diagonal/>
    </border>
    <border>
      <left style="hair">
        <color auto="1"/>
      </left>
      <right style="dotted">
        <color auto="1"/>
      </right>
      <top/>
      <bottom style="thin">
        <color auto="1"/>
      </bottom>
      <diagonal/>
    </border>
    <border>
      <left style="thin">
        <color auto="1"/>
      </left>
      <right style="hair">
        <color auto="1"/>
      </right>
      <top style="hair">
        <color auto="1"/>
      </top>
      <bottom style="thin">
        <color auto="1"/>
      </bottom>
      <diagonal/>
    </border>
    <border>
      <left style="hair">
        <color auto="1"/>
      </left>
      <right style="dotted">
        <color auto="1"/>
      </right>
      <top style="hair">
        <color auto="1"/>
      </top>
      <bottom style="thin">
        <color auto="1"/>
      </bottom>
      <diagonal/>
    </border>
    <border>
      <left/>
      <right/>
      <top/>
      <bottom style="thin">
        <color auto="1"/>
      </bottom>
      <diagonal/>
    </border>
    <border>
      <left style="dotted">
        <color auto="1"/>
      </left>
      <right style="dotted">
        <color auto="1"/>
      </right>
      <top/>
      <bottom/>
      <diagonal/>
    </border>
    <border>
      <left style="dotted">
        <color auto="1"/>
      </left>
      <right style="thin">
        <color auto="1"/>
      </right>
      <top/>
      <bottom/>
      <diagonal/>
    </border>
    <border>
      <left style="thin">
        <color indexed="64"/>
      </left>
      <right style="hair">
        <color indexed="64"/>
      </right>
      <top/>
      <bottom/>
      <diagonal/>
    </border>
    <border>
      <left style="thin">
        <color auto="1"/>
      </left>
      <right style="hair">
        <color auto="1"/>
      </right>
      <top style="hair">
        <color auto="1"/>
      </top>
      <bottom/>
      <diagonal/>
    </border>
    <border>
      <left style="hair">
        <color auto="1"/>
      </left>
      <right style="dotted">
        <color auto="1"/>
      </right>
      <top style="hair">
        <color auto="1"/>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hair">
        <color indexed="64"/>
      </top>
      <bottom style="thin">
        <color indexed="64"/>
      </bottom>
      <diagonal/>
    </border>
    <border>
      <left style="thin">
        <color auto="1"/>
      </left>
      <right style="dotted">
        <color auto="1"/>
      </right>
      <top/>
      <bottom/>
      <diagonal/>
    </border>
    <border>
      <left style="dotted">
        <color auto="1"/>
      </left>
      <right/>
      <top style="thin">
        <color auto="1"/>
      </top>
      <bottom/>
      <diagonal/>
    </border>
    <border>
      <left style="dotted">
        <color auto="1"/>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auto="1"/>
      </left>
      <right style="dotted">
        <color auto="1"/>
      </right>
      <top/>
      <bottom/>
      <diagonal/>
    </border>
    <border>
      <left style="dotted">
        <color auto="1"/>
      </left>
      <right style="thin">
        <color auto="1"/>
      </right>
      <top style="dotted">
        <color auto="1"/>
      </top>
      <bottom style="hair">
        <color auto="1"/>
      </bottom>
      <diagonal/>
    </border>
    <border>
      <left/>
      <right/>
      <top style="dotted">
        <color auto="1"/>
      </top>
      <bottom style="hair">
        <color auto="1"/>
      </bottom>
      <diagonal/>
    </border>
    <border>
      <left style="thin">
        <color auto="1"/>
      </left>
      <right style="hair">
        <color auto="1"/>
      </right>
      <top/>
      <bottom style="hair">
        <color auto="1"/>
      </bottom>
      <diagonal/>
    </border>
    <border>
      <left style="hair">
        <color auto="1"/>
      </left>
      <right style="dotted">
        <color auto="1"/>
      </right>
      <top/>
      <bottom style="hair">
        <color auto="1"/>
      </bottom>
      <diagonal/>
    </border>
    <border>
      <left/>
      <right style="thin">
        <color auto="1"/>
      </right>
      <top style="dotted">
        <color auto="1"/>
      </top>
      <bottom/>
      <diagonal/>
    </border>
    <border>
      <left/>
      <right style="thin">
        <color auto="1"/>
      </right>
      <top/>
      <bottom style="hair">
        <color auto="1"/>
      </bottom>
      <diagonal/>
    </border>
    <border>
      <left style="hair">
        <color auto="1"/>
      </left>
      <right style="thin">
        <color auto="1"/>
      </right>
      <top/>
      <bottom style="thin">
        <color auto="1"/>
      </bottom>
      <diagonal/>
    </border>
    <border>
      <left/>
      <right/>
      <top style="hair">
        <color auto="1"/>
      </top>
      <bottom style="thin">
        <color auto="1"/>
      </bottom>
      <diagonal/>
    </border>
    <border>
      <left style="hair">
        <color auto="1"/>
      </left>
      <right/>
      <top style="thin">
        <color indexed="64"/>
      </top>
      <bottom style="hair">
        <color auto="1"/>
      </bottom>
      <diagonal/>
    </border>
    <border>
      <left/>
      <right/>
      <top style="thin">
        <color indexed="64"/>
      </top>
      <bottom style="hair">
        <color auto="1"/>
      </bottom>
      <diagonal/>
    </border>
    <border>
      <left style="hair">
        <color auto="1"/>
      </left>
      <right/>
      <top style="hair">
        <color auto="1"/>
      </top>
      <bottom style="hair">
        <color auto="1"/>
      </bottom>
      <diagonal/>
    </border>
    <border>
      <left style="thin">
        <color indexed="64"/>
      </left>
      <right style="hair">
        <color indexed="64"/>
      </right>
      <top style="hair">
        <color auto="1"/>
      </top>
      <bottom style="hair">
        <color auto="1"/>
      </bottom>
      <diagonal/>
    </border>
    <border>
      <left style="hair">
        <color auto="1"/>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style="dotted">
        <color auto="1"/>
      </left>
      <right style="thin">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style="thin">
        <color auto="1"/>
      </bottom>
      <diagonal/>
    </border>
    <border>
      <left/>
      <right style="thin">
        <color auto="1"/>
      </right>
      <top style="thin">
        <color auto="1"/>
      </top>
      <bottom style="hair">
        <color auto="1"/>
      </bottom>
      <diagonal/>
    </border>
    <border>
      <left style="dotted">
        <color auto="1"/>
      </left>
      <right/>
      <top/>
      <bottom style="hair">
        <color auto="1"/>
      </bottom>
      <diagonal/>
    </border>
    <border>
      <left style="dotted">
        <color auto="1"/>
      </left>
      <right/>
      <top style="hair">
        <color auto="1"/>
      </top>
      <bottom style="thin">
        <color auto="1"/>
      </bottom>
      <diagonal/>
    </border>
    <border>
      <left style="dotted">
        <color auto="1"/>
      </left>
      <right/>
      <top style="thin">
        <color auto="1"/>
      </top>
      <bottom style="hair">
        <color auto="1"/>
      </bottom>
      <diagonal/>
    </border>
    <border>
      <left style="dotted">
        <color auto="1"/>
      </left>
      <right/>
      <top/>
      <bottom/>
      <diagonal/>
    </border>
    <border>
      <left style="dotted">
        <color auto="1"/>
      </left>
      <right/>
      <top style="hair">
        <color auto="1"/>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6">
    <xf numFmtId="0" fontId="0"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alignment vertical="center"/>
    </xf>
  </cellStyleXfs>
  <cellXfs count="295">
    <xf numFmtId="0" fontId="0" fillId="0" borderId="0" xfId="0">
      <alignment vertical="center"/>
    </xf>
    <xf numFmtId="0" fontId="6" fillId="0" borderId="0" xfId="0" applyFont="1" applyAlignment="1">
      <alignment vertical="center"/>
    </xf>
    <xf numFmtId="0" fontId="6" fillId="0" borderId="0" xfId="0" applyFont="1" applyAlignment="1" applyProtection="1">
      <alignment horizontal="right" vertical="center"/>
      <protection locked="0"/>
    </xf>
    <xf numFmtId="0" fontId="6" fillId="0" borderId="62" xfId="0" applyFont="1" applyBorder="1" applyAlignment="1">
      <alignment horizontal="center" vertical="center"/>
    </xf>
    <xf numFmtId="0" fontId="6" fillId="0" borderId="8" xfId="0" applyFont="1" applyBorder="1" applyAlignment="1">
      <alignment horizontal="center" vertical="center"/>
    </xf>
    <xf numFmtId="0" fontId="9" fillId="0" borderId="0" xfId="1" applyFont="1">
      <alignment vertical="center"/>
    </xf>
    <xf numFmtId="0" fontId="10" fillId="0" borderId="0" xfId="1" applyFont="1">
      <alignment vertical="center"/>
    </xf>
    <xf numFmtId="0" fontId="11" fillId="0" borderId="0" xfId="1" applyFont="1">
      <alignment vertical="center"/>
    </xf>
    <xf numFmtId="0" fontId="12" fillId="0" borderId="0" xfId="1" applyFont="1">
      <alignment vertical="center"/>
    </xf>
    <xf numFmtId="0" fontId="12" fillId="0" borderId="0" xfId="1" applyFont="1" applyAlignment="1">
      <alignment horizontal="right" vertical="center"/>
    </xf>
    <xf numFmtId="0" fontId="12" fillId="0" borderId="6" xfId="1" applyFont="1" applyBorder="1" applyAlignment="1">
      <alignment horizontal="center" vertical="center"/>
    </xf>
    <xf numFmtId="177" fontId="12" fillId="0" borderId="0" xfId="1" applyNumberFormat="1" applyFont="1" applyAlignment="1">
      <alignment horizontal="right" vertical="center"/>
    </xf>
    <xf numFmtId="0" fontId="12" fillId="0" borderId="0" xfId="1" applyFont="1" applyAlignment="1">
      <alignment horizontal="center" vertical="center"/>
    </xf>
    <xf numFmtId="178" fontId="12" fillId="0" borderId="0" xfId="1" applyNumberFormat="1" applyFont="1" applyFill="1" applyBorder="1">
      <alignment vertical="center"/>
    </xf>
    <xf numFmtId="0" fontId="13" fillId="0" borderId="0" xfId="1" applyFont="1">
      <alignment vertical="center"/>
    </xf>
    <xf numFmtId="0" fontId="12" fillId="0" borderId="0" xfId="1" applyFont="1" applyAlignment="1">
      <alignment horizontal="left" vertical="center"/>
    </xf>
    <xf numFmtId="0" fontId="12" fillId="0" borderId="0" xfId="1" applyFont="1" applyBorder="1" applyAlignment="1">
      <alignment horizontal="center" vertical="center"/>
    </xf>
    <xf numFmtId="178" fontId="10" fillId="0" borderId="0" xfId="1" applyNumberFormat="1" applyFont="1" applyAlignment="1">
      <alignment horizontal="right" vertical="center"/>
    </xf>
    <xf numFmtId="41" fontId="12" fillId="0" borderId="6" xfId="1" applyNumberFormat="1" applyFont="1" applyBorder="1" applyAlignment="1">
      <alignment horizontal="right" vertical="center" wrapText="1"/>
    </xf>
    <xf numFmtId="41" fontId="12" fillId="0" borderId="6" xfId="1" applyNumberFormat="1" applyFont="1" applyBorder="1">
      <alignment vertical="center"/>
    </xf>
    <xf numFmtId="176" fontId="12" fillId="0" borderId="0" xfId="1" applyNumberFormat="1" applyFont="1" applyBorder="1">
      <alignment vertical="center"/>
    </xf>
    <xf numFmtId="0" fontId="10" fillId="0" borderId="0" xfId="1" applyFont="1" applyAlignment="1">
      <alignment horizontal="right" vertical="center"/>
    </xf>
    <xf numFmtId="3" fontId="6" fillId="0" borderId="61" xfId="0" applyNumberFormat="1" applyFont="1" applyBorder="1" applyAlignment="1">
      <alignment vertical="center" wrapText="1"/>
    </xf>
    <xf numFmtId="178" fontId="6" fillId="0" borderId="2" xfId="0" applyNumberFormat="1" applyFont="1" applyBorder="1" applyAlignment="1">
      <alignment vertical="center"/>
    </xf>
    <xf numFmtId="3" fontId="6" fillId="0" borderId="14" xfId="0" applyNumberFormat="1" applyFont="1" applyBorder="1" applyAlignment="1">
      <alignment vertical="center" wrapText="1"/>
    </xf>
    <xf numFmtId="0" fontId="17" fillId="0" borderId="23" xfId="5" applyFont="1" applyBorder="1" applyAlignment="1" applyProtection="1">
      <alignment horizontal="center" vertical="center" wrapText="1" shrinkToFit="1"/>
    </xf>
    <xf numFmtId="0" fontId="16" fillId="0" borderId="33" xfId="5" applyFont="1" applyBorder="1" applyAlignment="1" applyProtection="1">
      <alignment horizontal="center" vertical="center" shrinkToFit="1"/>
    </xf>
    <xf numFmtId="0" fontId="16" fillId="0" borderId="34" xfId="5" applyFont="1" applyFill="1" applyBorder="1" applyAlignment="1" applyProtection="1">
      <alignment horizontal="center" vertical="center" shrinkToFit="1"/>
    </xf>
    <xf numFmtId="178" fontId="20" fillId="0" borderId="45" xfId="5" applyNumberFormat="1" applyFont="1" applyFill="1" applyBorder="1" applyAlignment="1" applyProtection="1">
      <alignment vertical="center" shrinkToFit="1"/>
    </xf>
    <xf numFmtId="178" fontId="20" fillId="0" borderId="54" xfId="5" applyNumberFormat="1" applyFont="1" applyFill="1" applyBorder="1" applyAlignment="1" applyProtection="1">
      <alignment vertical="center" shrinkToFit="1"/>
    </xf>
    <xf numFmtId="41" fontId="12" fillId="0" borderId="8" xfId="1" applyNumberFormat="1" applyFont="1" applyFill="1" applyBorder="1">
      <alignment vertical="center"/>
    </xf>
    <xf numFmtId="41" fontId="12" fillId="0" borderId="6" xfId="1" applyNumberFormat="1" applyFont="1" applyFill="1" applyBorder="1" applyAlignment="1">
      <alignment horizontal="right" vertical="center"/>
    </xf>
    <xf numFmtId="41" fontId="12" fillId="0" borderId="8" xfId="1" applyNumberFormat="1" applyFont="1" applyFill="1" applyBorder="1" applyAlignment="1">
      <alignment horizontal="right" vertical="center"/>
    </xf>
    <xf numFmtId="0" fontId="12" fillId="0" borderId="0" xfId="1" applyFont="1" applyFill="1">
      <alignment vertical="center"/>
    </xf>
    <xf numFmtId="0" fontId="12" fillId="0" borderId="7" xfId="1" applyFont="1" applyFill="1" applyBorder="1" applyAlignment="1">
      <alignment horizontal="center" vertical="center" wrapText="1"/>
    </xf>
    <xf numFmtId="0" fontId="12" fillId="0" borderId="1" xfId="1" applyFont="1" applyFill="1" applyBorder="1" applyAlignment="1">
      <alignment horizontal="centerContinuous" vertical="center"/>
    </xf>
    <xf numFmtId="0" fontId="12" fillId="0" borderId="2" xfId="1" applyFont="1" applyFill="1" applyBorder="1" applyAlignment="1">
      <alignment horizontal="centerContinuous" vertical="center"/>
    </xf>
    <xf numFmtId="0" fontId="12" fillId="0" borderId="8" xfId="1" applyFont="1" applyFill="1" applyBorder="1" applyAlignment="1">
      <alignment horizontal="centerContinuous" vertical="center"/>
    </xf>
    <xf numFmtId="0" fontId="12" fillId="0" borderId="7" xfId="1" applyFont="1" applyFill="1" applyBorder="1" applyAlignment="1">
      <alignment horizontal="center" vertical="center"/>
    </xf>
    <xf numFmtId="0" fontId="12" fillId="0" borderId="37" xfId="1" applyFont="1" applyFill="1" applyBorder="1" applyAlignment="1">
      <alignment horizontal="center" vertical="center" wrapText="1"/>
    </xf>
    <xf numFmtId="0" fontId="12" fillId="0" borderId="37" xfId="1" applyFont="1" applyFill="1" applyBorder="1" applyAlignment="1">
      <alignment horizontal="center" vertical="center"/>
    </xf>
    <xf numFmtId="0" fontId="12" fillId="0" borderId="63" xfId="1" applyFont="1" applyFill="1" applyBorder="1" applyAlignment="1">
      <alignment horizontal="center" vertical="center" wrapText="1"/>
    </xf>
    <xf numFmtId="0" fontId="12" fillId="0" borderId="37" xfId="1" applyFont="1" applyFill="1" applyBorder="1" applyAlignment="1">
      <alignment horizontal="centerContinuous" vertical="center" wrapText="1"/>
    </xf>
    <xf numFmtId="0" fontId="12" fillId="0" borderId="69" xfId="1" applyFont="1" applyFill="1" applyBorder="1" applyAlignment="1">
      <alignment horizontal="center" vertical="center" wrapText="1"/>
    </xf>
    <xf numFmtId="43" fontId="12" fillId="2" borderId="6" xfId="1" applyNumberFormat="1" applyFont="1" applyFill="1" applyBorder="1" applyAlignment="1" applyProtection="1">
      <alignment horizontal="right" vertical="center"/>
      <protection locked="0"/>
    </xf>
    <xf numFmtId="41" fontId="12" fillId="0" borderId="1" xfId="1" applyNumberFormat="1" applyFont="1" applyFill="1" applyBorder="1" applyAlignment="1">
      <alignment horizontal="right" vertical="center"/>
    </xf>
    <xf numFmtId="41" fontId="12" fillId="0" borderId="70" xfId="1" applyNumberFormat="1" applyFont="1" applyFill="1" applyBorder="1" applyAlignment="1">
      <alignment horizontal="right" vertical="center"/>
    </xf>
    <xf numFmtId="0" fontId="10" fillId="0" borderId="0" xfId="1" applyFont="1" applyFill="1" applyAlignment="1">
      <alignment vertical="center"/>
    </xf>
    <xf numFmtId="0" fontId="21" fillId="0" borderId="28" xfId="5" applyFont="1" applyBorder="1" applyAlignment="1" applyProtection="1">
      <alignment horizontal="center" vertical="center" wrapText="1" shrinkToFit="1"/>
    </xf>
    <xf numFmtId="178" fontId="6" fillId="0" borderId="2" xfId="0" applyNumberFormat="1" applyFont="1" applyFill="1" applyBorder="1" applyAlignment="1">
      <alignment vertical="center"/>
    </xf>
    <xf numFmtId="43" fontId="12" fillId="0" borderId="6" xfId="1" applyNumberFormat="1" applyFont="1" applyFill="1" applyBorder="1" applyAlignment="1" applyProtection="1">
      <alignment horizontal="center" vertical="center"/>
      <protection locked="0"/>
    </xf>
    <xf numFmtId="43" fontId="12" fillId="0" borderId="1" xfId="1" applyNumberFormat="1" applyFont="1" applyFill="1" applyBorder="1" applyAlignment="1" applyProtection="1">
      <alignment horizontal="center" vertical="center"/>
      <protection locked="0"/>
    </xf>
    <xf numFmtId="0" fontId="12" fillId="0" borderId="6" xfId="1" applyFont="1" applyBorder="1" applyAlignment="1">
      <alignment horizontal="center" vertical="center" shrinkToFit="1"/>
    </xf>
    <xf numFmtId="180" fontId="12" fillId="0" borderId="0" xfId="1" applyNumberFormat="1" applyFont="1">
      <alignment vertical="center"/>
    </xf>
    <xf numFmtId="178" fontId="20" fillId="0" borderId="79" xfId="5" applyNumberFormat="1" applyFont="1" applyFill="1" applyBorder="1" applyAlignment="1" applyProtection="1">
      <alignment vertical="center" shrinkToFit="1"/>
    </xf>
    <xf numFmtId="181" fontId="20" fillId="0" borderId="45" xfId="5" applyNumberFormat="1" applyFont="1" applyFill="1" applyBorder="1" applyAlignment="1" applyProtection="1">
      <alignment vertical="center" shrinkToFit="1"/>
    </xf>
    <xf numFmtId="181" fontId="20" fillId="0" borderId="88" xfId="5" applyNumberFormat="1" applyFont="1" applyFill="1" applyBorder="1" applyAlignment="1" applyProtection="1">
      <alignment vertical="center" shrinkToFit="1"/>
    </xf>
    <xf numFmtId="178" fontId="20" fillId="0" borderId="88" xfId="5" applyNumberFormat="1" applyFont="1" applyFill="1" applyBorder="1" applyAlignment="1" applyProtection="1">
      <alignment vertical="center" shrinkToFit="1"/>
    </xf>
    <xf numFmtId="41" fontId="12" fillId="0" borderId="0" xfId="1" applyNumberFormat="1" applyFont="1">
      <alignment vertical="center"/>
    </xf>
    <xf numFmtId="0" fontId="6" fillId="0" borderId="0" xfId="0" applyFont="1" applyAlignment="1" applyProtection="1">
      <alignment vertical="center"/>
      <protection locked="0"/>
    </xf>
    <xf numFmtId="0" fontId="16" fillId="0" borderId="35" xfId="5" applyFont="1" applyBorder="1" applyAlignment="1" applyProtection="1">
      <alignment horizontal="center" vertical="center" shrinkToFit="1"/>
    </xf>
    <xf numFmtId="0" fontId="26" fillId="0" borderId="0" xfId="0" applyFont="1" applyAlignment="1" applyProtection="1">
      <alignment horizontal="right" vertical="center"/>
      <protection locked="0"/>
    </xf>
    <xf numFmtId="0" fontId="6" fillId="0" borderId="0" xfId="0" applyFont="1" applyAlignment="1" applyProtection="1">
      <alignment horizontal="right" vertical="center" indent="1"/>
      <protection locked="0"/>
    </xf>
    <xf numFmtId="178" fontId="20" fillId="2" borderId="45" xfId="5" applyNumberFormat="1" applyFont="1" applyFill="1" applyBorder="1" applyAlignment="1" applyProtection="1">
      <alignment vertical="center" shrinkToFit="1"/>
      <protection locked="0"/>
    </xf>
    <xf numFmtId="178" fontId="20" fillId="2" borderId="75" xfId="5" applyNumberFormat="1" applyFont="1" applyFill="1" applyBorder="1" applyAlignment="1" applyProtection="1">
      <alignment vertical="center" shrinkToFit="1"/>
      <protection locked="0"/>
    </xf>
    <xf numFmtId="178" fontId="20" fillId="2" borderId="54" xfId="5" applyNumberFormat="1" applyFont="1" applyFill="1" applyBorder="1" applyAlignment="1" applyProtection="1">
      <alignment vertical="center" shrinkToFit="1"/>
      <protection locked="0"/>
    </xf>
    <xf numFmtId="181" fontId="20" fillId="2" borderId="54" xfId="5" applyNumberFormat="1" applyFont="1" applyFill="1" applyBorder="1" applyAlignment="1" applyProtection="1">
      <alignment vertical="center" shrinkToFit="1"/>
      <protection locked="0"/>
    </xf>
    <xf numFmtId="178" fontId="20" fillId="2" borderId="60" xfId="5" applyNumberFormat="1" applyFont="1" applyFill="1" applyBorder="1" applyAlignment="1" applyProtection="1">
      <alignment vertical="center" shrinkToFit="1"/>
      <protection locked="0"/>
    </xf>
    <xf numFmtId="178" fontId="20" fillId="2" borderId="45" xfId="5" applyNumberFormat="1" applyFont="1" applyFill="1" applyBorder="1" applyAlignment="1" applyProtection="1">
      <alignment horizontal="right" vertical="center" shrinkToFit="1"/>
      <protection locked="0"/>
    </xf>
    <xf numFmtId="0" fontId="14" fillId="0" borderId="0" xfId="5" applyFont="1" applyAlignment="1" applyProtection="1">
      <alignment vertical="center"/>
    </xf>
    <xf numFmtId="0" fontId="10" fillId="0" borderId="0" xfId="1" applyFont="1" applyProtection="1">
      <alignment vertical="center"/>
    </xf>
    <xf numFmtId="0" fontId="15" fillId="0" borderId="0" xfId="5" applyFont="1" applyFill="1" applyAlignment="1" applyProtection="1"/>
    <xf numFmtId="0" fontId="10" fillId="0" borderId="0" xfId="1" applyFont="1" applyFill="1" applyAlignment="1" applyProtection="1">
      <alignment vertical="center"/>
    </xf>
    <xf numFmtId="0" fontId="11" fillId="0" borderId="0" xfId="1" applyFont="1" applyProtection="1">
      <alignment vertical="center"/>
    </xf>
    <xf numFmtId="0" fontId="15" fillId="0" borderId="0" xfId="5" applyFont="1" applyAlignment="1" applyProtection="1"/>
    <xf numFmtId="0" fontId="15" fillId="0" borderId="0" xfId="5" applyFont="1" applyAlignment="1" applyProtection="1">
      <alignment vertical="center" shrinkToFit="1"/>
    </xf>
    <xf numFmtId="0" fontId="17" fillId="0" borderId="22" xfId="5" applyFont="1" applyBorder="1" applyAlignment="1" applyProtection="1">
      <alignment horizontal="center" vertical="center" wrapText="1" shrinkToFit="1"/>
    </xf>
    <xf numFmtId="0" fontId="18" fillId="0" borderId="27" xfId="5" applyFont="1" applyBorder="1" applyAlignment="1" applyProtection="1">
      <alignment horizontal="center" vertical="center" wrapText="1" shrinkToFit="1"/>
    </xf>
    <xf numFmtId="0" fontId="18" fillId="0" borderId="28" xfId="5" applyFont="1" applyBorder="1" applyAlignment="1" applyProtection="1">
      <alignment horizontal="center" vertical="center" wrapText="1" shrinkToFit="1"/>
    </xf>
    <xf numFmtId="0" fontId="16" fillId="0" borderId="32" xfId="5" applyFont="1" applyBorder="1" applyAlignment="1" applyProtection="1">
      <alignment horizontal="center" vertical="center" shrinkToFit="1"/>
    </xf>
    <xf numFmtId="0" fontId="19" fillId="0" borderId="34" xfId="5" applyFont="1" applyFill="1" applyBorder="1" applyAlignment="1" applyProtection="1">
      <alignment horizontal="center" vertical="center" wrapText="1" shrinkToFit="1"/>
    </xf>
    <xf numFmtId="0" fontId="16" fillId="0" borderId="95" xfId="5" applyFont="1" applyBorder="1" applyAlignment="1" applyProtection="1">
      <alignment horizontal="center" vertical="center" shrinkToFit="1"/>
    </xf>
    <xf numFmtId="0" fontId="16" fillId="0" borderId="37" xfId="5" applyFont="1" applyFill="1" applyBorder="1" applyAlignment="1" applyProtection="1">
      <alignment horizontal="center" vertical="center" wrapText="1" shrinkToFit="1"/>
    </xf>
    <xf numFmtId="0" fontId="16" fillId="0" borderId="44" xfId="5" applyFont="1" applyBorder="1" applyAlignment="1" applyProtection="1">
      <alignment vertical="center" shrinkToFit="1"/>
    </xf>
    <xf numFmtId="178" fontId="16" fillId="0" borderId="85" xfId="5" applyNumberFormat="1" applyFont="1" applyBorder="1" applyAlignment="1" applyProtection="1">
      <alignment horizontal="right" vertical="center" shrinkToFit="1"/>
    </xf>
    <xf numFmtId="179" fontId="16" fillId="0" borderId="47" xfId="5" applyNumberFormat="1" applyFont="1" applyBorder="1" applyAlignment="1" applyProtection="1">
      <alignment vertical="center" shrinkToFit="1"/>
    </xf>
    <xf numFmtId="2" fontId="16" fillId="0" borderId="0" xfId="5" applyNumberFormat="1" applyFont="1" applyFill="1" applyAlignment="1" applyProtection="1">
      <alignment vertical="center" shrinkToFit="1"/>
    </xf>
    <xf numFmtId="179" fontId="16" fillId="0" borderId="42" xfId="5" applyNumberFormat="1" applyFont="1" applyBorder="1" applyAlignment="1" applyProtection="1">
      <alignment vertical="center" shrinkToFit="1"/>
    </xf>
    <xf numFmtId="0" fontId="16" fillId="0" borderId="0" xfId="5" applyFont="1" applyAlignment="1" applyProtection="1">
      <alignment vertical="center" shrinkToFit="1"/>
    </xf>
    <xf numFmtId="0" fontId="16" fillId="0" borderId="87" xfId="5" applyFont="1" applyBorder="1" applyAlignment="1" applyProtection="1">
      <alignment vertical="center" shrinkToFit="1"/>
    </xf>
    <xf numFmtId="178" fontId="16" fillId="0" borderId="91" xfId="5" applyNumberFormat="1" applyFont="1" applyBorder="1" applyAlignment="1" applyProtection="1">
      <alignment horizontal="right" vertical="center" shrinkToFit="1"/>
    </xf>
    <xf numFmtId="179" fontId="16" fillId="0" borderId="57" xfId="5" applyNumberFormat="1" applyFont="1" applyBorder="1" applyAlignment="1" applyProtection="1">
      <alignment vertical="center" shrinkToFit="1"/>
    </xf>
    <xf numFmtId="0" fontId="16" fillId="0" borderId="58" xfId="5" applyFont="1" applyBorder="1" applyAlignment="1" applyProtection="1">
      <alignment vertical="center" shrinkToFit="1"/>
    </xf>
    <xf numFmtId="2" fontId="16" fillId="0" borderId="77" xfId="5" applyNumberFormat="1" applyFont="1" applyFill="1" applyBorder="1" applyAlignment="1" applyProtection="1">
      <alignment vertical="center" shrinkToFit="1"/>
    </xf>
    <xf numFmtId="179" fontId="16" fillId="0" borderId="76" xfId="5" applyNumberFormat="1" applyFont="1" applyBorder="1" applyAlignment="1" applyProtection="1">
      <alignment vertical="center" shrinkToFit="1"/>
    </xf>
    <xf numFmtId="0" fontId="16" fillId="0" borderId="53" xfId="5" applyFont="1" applyBorder="1" applyAlignment="1" applyProtection="1">
      <alignment vertical="center" shrinkToFit="1"/>
    </xf>
    <xf numFmtId="178" fontId="16" fillId="0" borderId="83" xfId="5" applyNumberFormat="1" applyFont="1" applyBorder="1" applyAlignment="1" applyProtection="1">
      <alignment horizontal="right" vertical="center" shrinkToFit="1"/>
    </xf>
    <xf numFmtId="179" fontId="16" fillId="0" borderId="34" xfId="5" applyNumberFormat="1" applyFont="1" applyBorder="1" applyAlignment="1" applyProtection="1">
      <alignment vertical="center" shrinkToFit="1"/>
    </xf>
    <xf numFmtId="2" fontId="16" fillId="0" borderId="32" xfId="5" applyNumberFormat="1" applyFont="1" applyFill="1" applyBorder="1" applyAlignment="1" applyProtection="1">
      <alignment vertical="center" shrinkToFit="1"/>
    </xf>
    <xf numFmtId="181" fontId="16" fillId="0" borderId="44" xfId="5" applyNumberFormat="1" applyFont="1" applyBorder="1" applyAlignment="1" applyProtection="1">
      <alignment vertical="center" shrinkToFit="1"/>
    </xf>
    <xf numFmtId="182" fontId="16" fillId="0" borderId="47" xfId="5" applyNumberFormat="1" applyFont="1" applyBorder="1" applyAlignment="1" applyProtection="1">
      <alignment vertical="center" shrinkToFit="1"/>
    </xf>
    <xf numFmtId="181" fontId="16" fillId="0" borderId="87" xfId="5" applyNumberFormat="1" applyFont="1" applyBorder="1" applyAlignment="1" applyProtection="1">
      <alignment vertical="center" shrinkToFit="1"/>
    </xf>
    <xf numFmtId="182" fontId="16" fillId="0" borderId="90" xfId="5" applyNumberFormat="1" applyFont="1" applyBorder="1" applyAlignment="1" applyProtection="1">
      <alignment vertical="center" shrinkToFit="1"/>
    </xf>
    <xf numFmtId="176" fontId="16" fillId="0" borderId="92" xfId="5" applyNumberFormat="1" applyFont="1" applyBorder="1" applyAlignment="1" applyProtection="1">
      <alignment horizontal="right" vertical="center" shrinkToFit="1"/>
    </xf>
    <xf numFmtId="181" fontId="16" fillId="0" borderId="53" xfId="5" applyNumberFormat="1" applyFont="1" applyBorder="1" applyAlignment="1" applyProtection="1">
      <alignment vertical="center" shrinkToFit="1"/>
    </xf>
    <xf numFmtId="182" fontId="16" fillId="0" borderId="34" xfId="5" applyNumberFormat="1" applyFont="1" applyBorder="1" applyAlignment="1" applyProtection="1">
      <alignment vertical="center" shrinkToFit="1"/>
    </xf>
    <xf numFmtId="179" fontId="16" fillId="0" borderId="28" xfId="5" applyNumberFormat="1" applyFont="1" applyBorder="1" applyAlignment="1" applyProtection="1">
      <alignment vertical="center" shrinkToFit="1"/>
    </xf>
    <xf numFmtId="0" fontId="16" fillId="0" borderId="78" xfId="5" applyFont="1" applyBorder="1" applyAlignment="1" applyProtection="1">
      <alignment vertical="center" shrinkToFit="1"/>
    </xf>
    <xf numFmtId="178" fontId="16" fillId="0" borderId="93" xfId="5" applyNumberFormat="1" applyFont="1" applyBorder="1" applyAlignment="1" applyProtection="1">
      <alignment horizontal="right" vertical="center" shrinkToFit="1"/>
    </xf>
    <xf numFmtId="178" fontId="16" fillId="0" borderId="63" xfId="5" applyNumberFormat="1" applyFont="1" applyBorder="1" applyAlignment="1" applyProtection="1">
      <alignment horizontal="right" vertical="center" shrinkToFit="1"/>
    </xf>
    <xf numFmtId="0" fontId="16" fillId="0" borderId="59" xfId="5" applyFont="1" applyBorder="1" applyAlignment="1" applyProtection="1">
      <alignment vertical="center" shrinkToFit="1"/>
    </xf>
    <xf numFmtId="179" fontId="16" fillId="3" borderId="65" xfId="5" applyNumberFormat="1" applyFont="1" applyFill="1" applyBorder="1" applyAlignment="1" applyProtection="1">
      <alignment horizontal="center" vertical="center" wrapText="1" shrinkToFit="1"/>
    </xf>
    <xf numFmtId="179" fontId="16" fillId="3" borderId="66" xfId="5" applyNumberFormat="1" applyFont="1" applyFill="1" applyBorder="1" applyAlignment="1" applyProtection="1">
      <alignment horizontal="center" vertical="center" wrapText="1" shrinkToFit="1"/>
    </xf>
    <xf numFmtId="0" fontId="16" fillId="0" borderId="0" xfId="5" applyFont="1" applyProtection="1">
      <alignment vertical="center"/>
    </xf>
    <xf numFmtId="0" fontId="16" fillId="0" borderId="0" xfId="5" applyFont="1" applyAlignment="1" applyProtection="1">
      <alignment horizontal="center" vertical="center"/>
    </xf>
    <xf numFmtId="0" fontId="16" fillId="0" borderId="0" xfId="5" applyFont="1" applyFill="1" applyProtection="1">
      <alignment vertical="center"/>
    </xf>
    <xf numFmtId="0" fontId="16" fillId="0" borderId="0" xfId="5" applyFont="1" applyFill="1" applyAlignment="1" applyProtection="1">
      <alignment horizontal="center" vertical="center"/>
    </xf>
    <xf numFmtId="0" fontId="20" fillId="0" borderId="0" xfId="5" applyFont="1" applyFill="1" applyBorder="1" applyAlignment="1" applyProtection="1">
      <alignment vertical="center"/>
    </xf>
    <xf numFmtId="0" fontId="16" fillId="0" borderId="0" xfId="5" applyFont="1" applyAlignment="1" applyProtection="1"/>
    <xf numFmtId="0" fontId="20" fillId="0" borderId="0" xfId="5" applyFont="1" applyFill="1" applyAlignment="1" applyProtection="1">
      <alignment vertical="center"/>
    </xf>
    <xf numFmtId="0" fontId="20" fillId="0" borderId="0" xfId="5" applyFont="1" applyFill="1" applyAlignment="1" applyProtection="1"/>
    <xf numFmtId="0" fontId="20" fillId="0" borderId="0" xfId="5" applyFont="1" applyAlignment="1" applyProtection="1"/>
    <xf numFmtId="0" fontId="15" fillId="0" borderId="0" xfId="5" applyFont="1" applyFill="1" applyProtection="1">
      <alignment vertical="center"/>
    </xf>
    <xf numFmtId="0" fontId="15" fillId="0" borderId="0" xfId="5" applyFont="1" applyFill="1" applyAlignment="1" applyProtection="1">
      <alignment horizontal="center" vertical="center"/>
    </xf>
    <xf numFmtId="0" fontId="15" fillId="0" borderId="0" xfId="5" applyFont="1" applyProtection="1">
      <alignment vertical="center"/>
    </xf>
    <xf numFmtId="0" fontId="15" fillId="0" borderId="0" xfId="5" applyFont="1" applyAlignment="1" applyProtection="1">
      <alignment horizontal="center" vertical="center"/>
    </xf>
    <xf numFmtId="0" fontId="0" fillId="0" borderId="0" xfId="0" applyAlignment="1">
      <alignment horizontal="center" vertical="center"/>
    </xf>
    <xf numFmtId="0" fontId="0" fillId="0" borderId="99" xfId="0" applyBorder="1" applyAlignment="1">
      <alignment horizontal="left" vertical="top" wrapText="1"/>
    </xf>
    <xf numFmtId="0" fontId="0" fillId="0" borderId="100" xfId="0" applyBorder="1" applyAlignment="1">
      <alignment horizontal="left" vertical="top"/>
    </xf>
    <xf numFmtId="0" fontId="0" fillId="0" borderId="101" xfId="0" applyBorder="1" applyAlignment="1">
      <alignment horizontal="left" vertical="top"/>
    </xf>
    <xf numFmtId="0" fontId="0" fillId="0" borderId="102" xfId="0" applyBorder="1" applyAlignment="1">
      <alignment horizontal="left" vertical="top"/>
    </xf>
    <xf numFmtId="0" fontId="0" fillId="0" borderId="0" xfId="0" applyBorder="1" applyAlignment="1">
      <alignment horizontal="left" vertical="top"/>
    </xf>
    <xf numFmtId="0" fontId="0" fillId="0" borderId="103" xfId="0" applyBorder="1" applyAlignment="1">
      <alignment horizontal="left" vertical="top"/>
    </xf>
    <xf numFmtId="0" fontId="0" fillId="0" borderId="104" xfId="0" applyBorder="1" applyAlignment="1">
      <alignment horizontal="left" vertical="top"/>
    </xf>
    <xf numFmtId="0" fontId="0" fillId="0" borderId="105" xfId="0" applyBorder="1" applyAlignment="1">
      <alignment horizontal="left" vertical="top"/>
    </xf>
    <xf numFmtId="0" fontId="0" fillId="0" borderId="106" xfId="0" applyBorder="1" applyAlignment="1">
      <alignment horizontal="left" vertical="top"/>
    </xf>
    <xf numFmtId="0" fontId="26" fillId="0" borderId="0" xfId="0" applyFont="1" applyAlignment="1" applyProtection="1">
      <alignment horizontal="center" vertical="center"/>
      <protection locked="0"/>
    </xf>
    <xf numFmtId="0" fontId="6" fillId="0" borderId="0" xfId="0" applyFont="1" applyAlignment="1" applyProtection="1">
      <alignment vertical="center"/>
      <protection locked="0"/>
    </xf>
    <xf numFmtId="0" fontId="6" fillId="0" borderId="6"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protection locked="0"/>
    </xf>
    <xf numFmtId="0" fontId="6" fillId="0" borderId="0" xfId="0" applyFont="1" applyAlignment="1" applyProtection="1">
      <alignment horizontal="left" vertical="center" wrapText="1"/>
      <protection locked="0"/>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pplyProtection="1">
      <alignment horizontal="center" vertical="center" wrapText="1"/>
      <protection locked="0"/>
    </xf>
    <xf numFmtId="0" fontId="12" fillId="0" borderId="7" xfId="1" applyFont="1" applyBorder="1" applyAlignment="1">
      <alignment horizontal="center" vertical="center"/>
    </xf>
    <xf numFmtId="0" fontId="12" fillId="0" borderId="11" xfId="1" applyFont="1" applyBorder="1" applyAlignment="1">
      <alignment horizontal="center" vertical="center"/>
    </xf>
    <xf numFmtId="0" fontId="12" fillId="0" borderId="9" xfId="1" applyFont="1" applyBorder="1" applyAlignment="1">
      <alignment horizontal="center" vertical="center"/>
    </xf>
    <xf numFmtId="43" fontId="12" fillId="0" borderId="1" xfId="1" applyNumberFormat="1" applyFont="1" applyFill="1" applyBorder="1" applyAlignment="1" applyProtection="1">
      <alignment horizontal="center" vertical="center"/>
      <protection locked="0"/>
    </xf>
    <xf numFmtId="43" fontId="12" fillId="0" borderId="2" xfId="1" applyNumberFormat="1" applyFont="1" applyFill="1" applyBorder="1" applyAlignment="1" applyProtection="1">
      <alignment horizontal="center" vertical="center"/>
      <protection locked="0"/>
    </xf>
    <xf numFmtId="43" fontId="12" fillId="0" borderId="8" xfId="1" applyNumberFormat="1" applyFont="1" applyFill="1" applyBorder="1" applyAlignment="1" applyProtection="1">
      <alignment horizontal="center" vertical="center"/>
      <protection locked="0"/>
    </xf>
    <xf numFmtId="38" fontId="10" fillId="0" borderId="14" xfId="4" applyFont="1" applyFill="1" applyBorder="1" applyAlignment="1">
      <alignment horizontal="right" vertical="center"/>
    </xf>
    <xf numFmtId="38" fontId="10" fillId="0" borderId="61" xfId="4" applyFont="1" applyFill="1" applyBorder="1" applyAlignment="1">
      <alignment horizontal="right" vertical="center"/>
    </xf>
    <xf numFmtId="38" fontId="10" fillId="0" borderId="62" xfId="4" applyFont="1" applyFill="1" applyBorder="1" applyAlignment="1">
      <alignment horizontal="right" vertical="center"/>
    </xf>
    <xf numFmtId="0" fontId="12" fillId="0" borderId="7" xfId="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0" fillId="2" borderId="0" xfId="1" applyFont="1" applyFill="1" applyAlignment="1" applyProtection="1">
      <alignment horizontal="center" vertical="center"/>
      <protection locked="0"/>
    </xf>
    <xf numFmtId="38" fontId="10" fillId="0" borderId="72" xfId="4" applyFont="1" applyFill="1" applyBorder="1" applyAlignment="1">
      <alignment horizontal="right" vertical="center"/>
    </xf>
    <xf numFmtId="38" fontId="10" fillId="0" borderId="73" xfId="4" applyFont="1" applyFill="1" applyBorder="1" applyAlignment="1">
      <alignment horizontal="right" vertical="center"/>
    </xf>
    <xf numFmtId="38" fontId="10" fillId="0" borderId="74" xfId="4" applyFont="1" applyFill="1" applyBorder="1" applyAlignment="1">
      <alignment horizontal="right" vertical="center"/>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13"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71"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12" xfId="1" applyFont="1" applyFill="1" applyBorder="1" applyAlignment="1">
      <alignment horizontal="center" vertical="center" wrapText="1"/>
    </xf>
    <xf numFmtId="0" fontId="12" fillId="0" borderId="55"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7" fillId="0" borderId="21" xfId="5" applyFont="1" applyBorder="1" applyAlignment="1" applyProtection="1">
      <alignment horizontal="center" vertical="center" wrapText="1" shrinkToFit="1"/>
    </xf>
    <xf numFmtId="0" fontId="17" fillId="0" borderId="26" xfId="5" applyFont="1" applyBorder="1" applyAlignment="1" applyProtection="1">
      <alignment horizontal="center" vertical="center" wrapText="1" shrinkToFit="1"/>
    </xf>
    <xf numFmtId="0" fontId="17" fillId="0" borderId="22" xfId="5" applyFont="1" applyBorder="1" applyAlignment="1" applyProtection="1">
      <alignment horizontal="center" vertical="center" wrapText="1" shrinkToFit="1"/>
    </xf>
    <xf numFmtId="0" fontId="17" fillId="0" borderId="27" xfId="5" applyFont="1" applyBorder="1" applyAlignment="1" applyProtection="1">
      <alignment horizontal="center" vertical="center" wrapText="1" shrinkToFit="1"/>
    </xf>
    <xf numFmtId="0" fontId="17" fillId="0" borderId="24" xfId="5" applyFont="1" applyBorder="1" applyAlignment="1" applyProtection="1">
      <alignment horizontal="center" vertical="center" wrapText="1" shrinkToFit="1"/>
    </xf>
    <xf numFmtId="0" fontId="17" fillId="0" borderId="25" xfId="5" applyFont="1" applyBorder="1" applyAlignment="1" applyProtection="1">
      <alignment horizontal="center" vertical="center" wrapText="1" shrinkToFit="1"/>
    </xf>
    <xf numFmtId="0" fontId="17" fillId="0" borderId="29" xfId="5" applyFont="1" applyBorder="1" applyAlignment="1" applyProtection="1">
      <alignment horizontal="center" vertical="center" wrapText="1" shrinkToFit="1"/>
    </xf>
    <xf numFmtId="0" fontId="17" fillId="0" borderId="30" xfId="5" applyFont="1" applyBorder="1" applyAlignment="1" applyProtection="1">
      <alignment horizontal="center" vertical="center" wrapText="1" shrinkToFit="1"/>
    </xf>
    <xf numFmtId="0" fontId="16" fillId="0" borderId="16" xfId="5" applyFont="1" applyFill="1" applyBorder="1" applyAlignment="1" applyProtection="1">
      <alignment horizontal="center" vertical="center" shrinkToFit="1"/>
    </xf>
    <xf numFmtId="179" fontId="16" fillId="0" borderId="17" xfId="5" applyNumberFormat="1" applyFont="1" applyBorder="1" applyAlignment="1" applyProtection="1">
      <alignment horizontal="center" vertical="center" shrinkToFit="1"/>
    </xf>
    <xf numFmtId="179" fontId="16" fillId="0" borderId="39" xfId="5" applyNumberFormat="1" applyFont="1" applyBorder="1" applyAlignment="1" applyProtection="1">
      <alignment horizontal="center" vertical="center" shrinkToFit="1"/>
    </xf>
    <xf numFmtId="0" fontId="16" fillId="0" borderId="18" xfId="5" applyFont="1" applyBorder="1" applyAlignment="1" applyProtection="1">
      <alignment horizontal="center" vertical="center" shrinkToFit="1"/>
    </xf>
    <xf numFmtId="0" fontId="16" fillId="0" borderId="19" xfId="5" applyFont="1" applyBorder="1" applyAlignment="1" applyProtection="1">
      <alignment horizontal="center" vertical="center" shrinkToFit="1"/>
    </xf>
    <xf numFmtId="0" fontId="16" fillId="0" borderId="20" xfId="5" applyFont="1" applyBorder="1" applyAlignment="1" applyProtection="1">
      <alignment horizontal="center" vertical="center" shrinkToFit="1"/>
    </xf>
    <xf numFmtId="0" fontId="16" fillId="0" borderId="35" xfId="5" applyFont="1" applyBorder="1" applyAlignment="1" applyProtection="1">
      <alignment horizontal="center" vertical="center" shrinkToFit="1"/>
    </xf>
    <xf numFmtId="0" fontId="16" fillId="0" borderId="36" xfId="5" applyFont="1" applyBorder="1" applyAlignment="1" applyProtection="1">
      <alignment horizontal="center" vertical="center" shrinkToFit="1"/>
    </xf>
    <xf numFmtId="0" fontId="16" fillId="0" borderId="35" xfId="5" applyFont="1" applyFill="1" applyBorder="1" applyAlignment="1" applyProtection="1">
      <alignment horizontal="center" vertical="center" shrinkToFit="1"/>
    </xf>
    <xf numFmtId="0" fontId="16" fillId="0" borderId="63" xfId="5" applyFont="1" applyFill="1" applyBorder="1" applyAlignment="1" applyProtection="1">
      <alignment horizontal="center" vertical="center" shrinkToFit="1"/>
    </xf>
    <xf numFmtId="0" fontId="16" fillId="0" borderId="38" xfId="5" applyFont="1" applyBorder="1" applyAlignment="1" applyProtection="1">
      <alignment horizontal="center" vertical="center" shrinkToFit="1"/>
    </xf>
    <xf numFmtId="0" fontId="16" fillId="0" borderId="58" xfId="5" applyFont="1" applyBorder="1" applyAlignment="1" applyProtection="1">
      <alignment horizontal="center" vertical="center" shrinkToFit="1"/>
    </xf>
    <xf numFmtId="0" fontId="16" fillId="0" borderId="48" xfId="5" applyFont="1" applyBorder="1" applyAlignment="1" applyProtection="1">
      <alignment horizontal="center" vertical="center" shrinkToFit="1"/>
    </xf>
    <xf numFmtId="0" fontId="25" fillId="0" borderId="6" xfId="0" applyFont="1" applyBorder="1" applyAlignment="1" applyProtection="1">
      <alignment horizontal="center" vertical="center" shrinkToFit="1"/>
    </xf>
    <xf numFmtId="178" fontId="16" fillId="0" borderId="40" xfId="5" applyNumberFormat="1" applyFont="1" applyFill="1" applyBorder="1" applyAlignment="1" applyProtection="1">
      <alignment vertical="center" shrinkToFit="1"/>
    </xf>
    <xf numFmtId="178" fontId="16" fillId="0" borderId="64" xfId="5" applyNumberFormat="1" applyFont="1" applyFill="1" applyBorder="1" applyAlignment="1" applyProtection="1">
      <alignment vertical="center" shrinkToFit="1"/>
    </xf>
    <xf numFmtId="178" fontId="16" fillId="0" borderId="49" xfId="5" applyNumberFormat="1" applyFont="1" applyFill="1" applyBorder="1" applyAlignment="1" applyProtection="1">
      <alignment vertical="center" shrinkToFit="1"/>
    </xf>
    <xf numFmtId="179" fontId="16" fillId="2" borderId="41" xfId="5" applyNumberFormat="1" applyFont="1" applyFill="1" applyBorder="1" applyAlignment="1" applyProtection="1">
      <alignment vertical="center" shrinkToFit="1"/>
      <protection locked="0"/>
    </xf>
    <xf numFmtId="179" fontId="16" fillId="2" borderId="56" xfId="5" applyNumberFormat="1" applyFont="1" applyFill="1" applyBorder="1" applyAlignment="1" applyProtection="1">
      <alignment vertical="center" shrinkToFit="1"/>
      <protection locked="0"/>
    </xf>
    <xf numFmtId="179" fontId="16" fillId="2" borderId="50" xfId="5" applyNumberFormat="1" applyFont="1" applyFill="1" applyBorder="1" applyAlignment="1" applyProtection="1">
      <alignment vertical="center" shrinkToFit="1"/>
      <protection locked="0"/>
    </xf>
    <xf numFmtId="178" fontId="20" fillId="0" borderId="41" xfId="5" applyNumberFormat="1" applyFont="1" applyFill="1" applyBorder="1" applyAlignment="1" applyProtection="1">
      <alignment vertical="center" shrinkToFit="1"/>
    </xf>
    <xf numFmtId="178" fontId="20" fillId="0" borderId="56" xfId="5" applyNumberFormat="1" applyFont="1" applyFill="1" applyBorder="1" applyAlignment="1" applyProtection="1">
      <alignment vertical="center" shrinkToFit="1"/>
    </xf>
    <xf numFmtId="178" fontId="20" fillId="0" borderId="50" xfId="5" applyNumberFormat="1" applyFont="1" applyFill="1" applyBorder="1" applyAlignment="1" applyProtection="1">
      <alignment vertical="center" shrinkToFit="1"/>
    </xf>
    <xf numFmtId="178" fontId="16" fillId="0" borderId="41" xfId="5" applyNumberFormat="1" applyFont="1" applyFill="1" applyBorder="1" applyAlignment="1" applyProtection="1">
      <alignment vertical="center" shrinkToFit="1"/>
    </xf>
    <xf numFmtId="178" fontId="16" fillId="0" borderId="56" xfId="5" applyNumberFormat="1" applyFont="1" applyFill="1" applyBorder="1" applyAlignment="1" applyProtection="1">
      <alignment vertical="center" shrinkToFit="1"/>
    </xf>
    <xf numFmtId="178" fontId="16" fillId="0" borderId="50" xfId="5" applyNumberFormat="1" applyFont="1" applyFill="1" applyBorder="1" applyAlignment="1" applyProtection="1">
      <alignment vertical="center" shrinkToFit="1"/>
    </xf>
    <xf numFmtId="179" fontId="16" fillId="0" borderId="42" xfId="5" applyNumberFormat="1" applyFont="1" applyBorder="1" applyAlignment="1" applyProtection="1">
      <alignment vertical="center" shrinkToFit="1"/>
    </xf>
    <xf numFmtId="179" fontId="16" fillId="0" borderId="57" xfId="5" applyNumberFormat="1" applyFont="1" applyBorder="1" applyAlignment="1" applyProtection="1">
      <alignment vertical="center" shrinkToFit="1"/>
    </xf>
    <xf numFmtId="179" fontId="16" fillId="0" borderId="51" xfId="5" applyNumberFormat="1" applyFont="1" applyBorder="1" applyAlignment="1" applyProtection="1">
      <alignment vertical="center" shrinkToFit="1"/>
    </xf>
    <xf numFmtId="0" fontId="16" fillId="0" borderId="38" xfId="5" applyNumberFormat="1" applyFont="1" applyFill="1" applyBorder="1" applyAlignment="1" applyProtection="1">
      <alignment horizontal="center" vertical="center" shrinkToFit="1"/>
    </xf>
    <xf numFmtId="0" fontId="16" fillId="0" borderId="58" xfId="5" applyNumberFormat="1" applyFont="1" applyFill="1" applyBorder="1" applyAlignment="1" applyProtection="1">
      <alignment horizontal="center" vertical="center" shrinkToFit="1"/>
    </xf>
    <xf numFmtId="0" fontId="16" fillId="0" borderId="48" xfId="5" applyNumberFormat="1" applyFont="1" applyFill="1" applyBorder="1" applyAlignment="1" applyProtection="1">
      <alignment horizontal="center" vertical="center" shrinkToFit="1"/>
    </xf>
    <xf numFmtId="178" fontId="16" fillId="3" borderId="43" xfId="5" applyNumberFormat="1" applyFont="1" applyFill="1" applyBorder="1" applyAlignment="1" applyProtection="1">
      <alignment vertical="center" shrinkToFit="1"/>
    </xf>
    <xf numFmtId="178" fontId="16" fillId="3" borderId="75" xfId="5" applyNumberFormat="1" applyFont="1" applyFill="1" applyBorder="1" applyAlignment="1" applyProtection="1">
      <alignment vertical="center" shrinkToFit="1"/>
    </xf>
    <xf numFmtId="178" fontId="16" fillId="3" borderId="52" xfId="5" applyNumberFormat="1" applyFont="1" applyFill="1" applyBorder="1" applyAlignment="1" applyProtection="1">
      <alignment vertical="center" shrinkToFit="1"/>
    </xf>
    <xf numFmtId="0" fontId="25" fillId="0" borderId="9" xfId="0" applyFont="1" applyBorder="1" applyAlignment="1" applyProtection="1">
      <alignment horizontal="center" vertical="center" shrinkToFit="1"/>
    </xf>
    <xf numFmtId="178" fontId="16" fillId="0" borderId="11" xfId="5" applyNumberFormat="1" applyFont="1" applyBorder="1" applyAlignment="1" applyProtection="1">
      <alignment vertical="center" shrinkToFit="1"/>
    </xf>
    <xf numFmtId="178" fontId="16" fillId="0" borderId="9" xfId="5" applyNumberFormat="1" applyFont="1" applyBorder="1" applyAlignment="1" applyProtection="1">
      <alignment vertical="center" shrinkToFit="1"/>
    </xf>
    <xf numFmtId="178" fontId="16" fillId="0" borderId="0" xfId="5" applyNumberFormat="1" applyFont="1" applyFill="1" applyBorder="1" applyAlignment="1" applyProtection="1">
      <alignment vertical="center" shrinkToFit="1"/>
    </xf>
    <xf numFmtId="178" fontId="16" fillId="0" borderId="55" xfId="5" applyNumberFormat="1" applyFont="1" applyFill="1" applyBorder="1" applyAlignment="1" applyProtection="1">
      <alignment vertical="center" shrinkToFit="1"/>
    </xf>
    <xf numFmtId="178" fontId="16" fillId="0" borderId="4" xfId="5" applyNumberFormat="1" applyFont="1" applyFill="1" applyBorder="1" applyAlignment="1" applyProtection="1">
      <alignment horizontal="center" vertical="center" shrinkToFit="1"/>
    </xf>
    <xf numFmtId="178" fontId="16" fillId="0" borderId="55" xfId="5" applyNumberFormat="1" applyFont="1" applyFill="1" applyBorder="1" applyAlignment="1" applyProtection="1">
      <alignment horizontal="center" vertical="center" shrinkToFit="1"/>
    </xf>
    <xf numFmtId="178" fontId="16" fillId="0" borderId="7" xfId="5" applyNumberFormat="1" applyFont="1" applyBorder="1" applyAlignment="1" applyProtection="1">
      <alignment vertical="center" shrinkToFit="1"/>
    </xf>
    <xf numFmtId="0" fontId="16" fillId="0" borderId="7" xfId="5" applyFont="1" applyBorder="1" applyAlignment="1" applyProtection="1">
      <alignment horizontal="center" vertical="center" wrapText="1" shrinkToFit="1"/>
    </xf>
    <xf numFmtId="0" fontId="16" fillId="0" borderId="11" xfId="5" applyFont="1" applyBorder="1" applyAlignment="1" applyProtection="1">
      <alignment horizontal="center" vertical="center" wrapText="1" shrinkToFit="1"/>
    </xf>
    <xf numFmtId="0" fontId="16" fillId="0" borderId="31" xfId="5" applyFont="1" applyBorder="1" applyAlignment="1" applyProtection="1">
      <alignment horizontal="center" vertical="center" wrapText="1" shrinkToFit="1"/>
    </xf>
    <xf numFmtId="0" fontId="17" fillId="0" borderId="80" xfId="5" applyFont="1" applyBorder="1" applyAlignment="1" applyProtection="1">
      <alignment horizontal="center" vertical="center" wrapText="1" shrinkToFit="1"/>
    </xf>
    <xf numFmtId="0" fontId="17" fillId="0" borderId="81" xfId="5" applyFont="1" applyBorder="1" applyAlignment="1" applyProtection="1">
      <alignment horizontal="center" vertical="center" wrapText="1" shrinkToFit="1"/>
    </xf>
    <xf numFmtId="179" fontId="16" fillId="3" borderId="41" xfId="5" applyNumberFormat="1" applyFont="1" applyFill="1" applyBorder="1" applyAlignment="1" applyProtection="1">
      <alignment horizontal="center" vertical="center" shrinkToFit="1"/>
    </xf>
    <xf numFmtId="179" fontId="16" fillId="3" borderId="50" xfId="5" applyNumberFormat="1" applyFont="1" applyFill="1" applyBorder="1" applyAlignment="1" applyProtection="1">
      <alignment horizontal="center" vertical="center" shrinkToFit="1"/>
    </xf>
    <xf numFmtId="178" fontId="16" fillId="0" borderId="41" xfId="5" applyNumberFormat="1" applyFont="1" applyFill="1" applyBorder="1" applyAlignment="1" applyProtection="1">
      <alignment horizontal="center" vertical="center" shrinkToFit="1"/>
    </xf>
    <xf numFmtId="178" fontId="16" fillId="0" borderId="50" xfId="5" applyNumberFormat="1" applyFont="1" applyFill="1" applyBorder="1" applyAlignment="1" applyProtection="1">
      <alignment horizontal="center" vertical="center" shrinkToFit="1"/>
    </xf>
    <xf numFmtId="179" fontId="16" fillId="0" borderId="42" xfId="5" applyNumberFormat="1" applyFont="1" applyBorder="1" applyAlignment="1" applyProtection="1">
      <alignment horizontal="center" vertical="center" shrinkToFit="1"/>
    </xf>
    <xf numFmtId="179" fontId="16" fillId="0" borderId="51" xfId="5" applyNumberFormat="1" applyFont="1" applyBorder="1" applyAlignment="1" applyProtection="1">
      <alignment horizontal="center" vertical="center" shrinkToFit="1"/>
    </xf>
    <xf numFmtId="179" fontId="16" fillId="0" borderId="41" xfId="5" applyNumberFormat="1" applyFont="1" applyFill="1" applyBorder="1" applyAlignment="1" applyProtection="1">
      <alignment horizontal="center" vertical="center" shrinkToFit="1"/>
    </xf>
    <xf numFmtId="179" fontId="16" fillId="0" borderId="56" xfId="5" applyNumberFormat="1" applyFont="1" applyFill="1" applyBorder="1" applyAlignment="1" applyProtection="1">
      <alignment horizontal="center" vertical="center" shrinkToFit="1"/>
    </xf>
    <xf numFmtId="179" fontId="16" fillId="0" borderId="50" xfId="5" applyNumberFormat="1" applyFont="1" applyFill="1" applyBorder="1" applyAlignment="1" applyProtection="1">
      <alignment horizontal="center" vertical="center" shrinkToFit="1"/>
    </xf>
    <xf numFmtId="178" fontId="16" fillId="0" borderId="0" xfId="5" applyNumberFormat="1" applyFont="1" applyFill="1" applyBorder="1" applyAlignment="1" applyProtection="1">
      <alignment horizontal="center" vertical="center" shrinkToFit="1"/>
    </xf>
    <xf numFmtId="179" fontId="16" fillId="3" borderId="56" xfId="5" applyNumberFormat="1" applyFont="1" applyFill="1" applyBorder="1" applyAlignment="1" applyProtection="1">
      <alignment horizontal="center" vertical="center" shrinkToFit="1"/>
    </xf>
    <xf numFmtId="178" fontId="16" fillId="0" borderId="56" xfId="5" applyNumberFormat="1" applyFont="1" applyFill="1" applyBorder="1" applyAlignment="1" applyProtection="1">
      <alignment horizontal="center" vertical="center" shrinkToFit="1"/>
    </xf>
    <xf numFmtId="179" fontId="16" fillId="0" borderId="57" xfId="5" applyNumberFormat="1" applyFont="1" applyBorder="1" applyAlignment="1" applyProtection="1">
      <alignment horizontal="center" vertical="center" shrinkToFit="1"/>
    </xf>
    <xf numFmtId="0" fontId="16" fillId="0" borderId="6" xfId="0" applyFont="1" applyBorder="1" applyAlignment="1" applyProtection="1">
      <alignment horizontal="center" vertical="center" wrapText="1"/>
    </xf>
    <xf numFmtId="0" fontId="25" fillId="0" borderId="6" xfId="0" applyFont="1" applyBorder="1" applyAlignment="1" applyProtection="1">
      <alignment horizontal="center" vertical="center"/>
    </xf>
    <xf numFmtId="178" fontId="16" fillId="0" borderId="3" xfId="5" applyNumberFormat="1" applyFont="1" applyFill="1" applyBorder="1" applyAlignment="1" applyProtection="1">
      <alignment horizontal="center" vertical="center" shrinkToFit="1"/>
    </xf>
    <xf numFmtId="178" fontId="16" fillId="0" borderId="12" xfId="5" applyNumberFormat="1" applyFont="1" applyFill="1" applyBorder="1" applyAlignment="1" applyProtection="1">
      <alignment horizontal="center" vertical="center" shrinkToFit="1"/>
    </xf>
    <xf numFmtId="179" fontId="16" fillId="0" borderId="5" xfId="5" applyNumberFormat="1" applyFont="1" applyBorder="1" applyAlignment="1" applyProtection="1">
      <alignment vertical="center" shrinkToFit="1"/>
    </xf>
    <xf numFmtId="179" fontId="16" fillId="0" borderId="15" xfId="5" applyNumberFormat="1" applyFont="1" applyBorder="1" applyAlignment="1" applyProtection="1">
      <alignment vertical="center" shrinkToFit="1"/>
    </xf>
    <xf numFmtId="0" fontId="20" fillId="0" borderId="0" xfId="5" applyFont="1" applyFill="1" applyBorder="1" applyAlignment="1" applyProtection="1">
      <alignment horizontal="left" vertical="center" wrapText="1"/>
    </xf>
    <xf numFmtId="179" fontId="16" fillId="0" borderId="42" xfId="5" applyNumberFormat="1" applyFont="1" applyBorder="1" applyAlignment="1" applyProtection="1">
      <alignment horizontal="right" vertical="center" shrinkToFit="1"/>
    </xf>
    <xf numFmtId="179" fontId="16" fillId="0" borderId="51" xfId="5" applyNumberFormat="1" applyFont="1" applyBorder="1" applyAlignment="1" applyProtection="1">
      <alignment horizontal="right" vertical="center" shrinkToFit="1"/>
    </xf>
    <xf numFmtId="178" fontId="20" fillId="0" borderId="43" xfId="5" applyNumberFormat="1" applyFont="1" applyFill="1" applyBorder="1" applyAlignment="1" applyProtection="1">
      <alignment horizontal="right" vertical="center" shrinkToFit="1"/>
    </xf>
    <xf numFmtId="178" fontId="20" fillId="0" borderId="52" xfId="5" applyNumberFormat="1" applyFont="1" applyFill="1" applyBorder="1" applyAlignment="1" applyProtection="1">
      <alignment horizontal="right" vertical="center" shrinkToFit="1"/>
    </xf>
    <xf numFmtId="0" fontId="16" fillId="0" borderId="3" xfId="5" applyFont="1" applyBorder="1" applyAlignment="1" applyProtection="1">
      <alignment horizontal="center" vertical="center" shrinkToFit="1"/>
    </xf>
    <xf numFmtId="0" fontId="16" fillId="0" borderId="71" xfId="5" applyFont="1" applyBorder="1" applyAlignment="1" applyProtection="1">
      <alignment horizontal="center" vertical="center" shrinkToFit="1"/>
    </xf>
    <xf numFmtId="0" fontId="16" fillId="0" borderId="12" xfId="5" applyFont="1" applyBorder="1" applyAlignment="1" applyProtection="1">
      <alignment horizontal="center" vertical="center" shrinkToFit="1"/>
    </xf>
    <xf numFmtId="0" fontId="16" fillId="0" borderId="15" xfId="5" applyFont="1" applyBorder="1" applyAlignment="1" applyProtection="1">
      <alignment horizontal="center" vertical="center" shrinkToFit="1"/>
    </xf>
    <xf numFmtId="178" fontId="16" fillId="0" borderId="67" xfId="5" applyNumberFormat="1" applyFont="1" applyBorder="1" applyAlignment="1" applyProtection="1">
      <alignment vertical="center" shrinkToFit="1"/>
    </xf>
    <xf numFmtId="178" fontId="16" fillId="0" borderId="68" xfId="5" applyNumberFormat="1" applyFont="1" applyBorder="1" applyAlignment="1" applyProtection="1">
      <alignment vertical="center" shrinkToFit="1"/>
    </xf>
    <xf numFmtId="179" fontId="16" fillId="3" borderId="41" xfId="5" applyNumberFormat="1" applyFont="1" applyFill="1" applyBorder="1" applyAlignment="1" applyProtection="1">
      <alignment horizontal="center" vertical="center" wrapText="1" shrinkToFit="1"/>
    </xf>
    <xf numFmtId="179" fontId="16" fillId="3" borderId="50" xfId="5" applyNumberFormat="1" applyFont="1" applyFill="1" applyBorder="1" applyAlignment="1" applyProtection="1">
      <alignment horizontal="center" vertical="center" wrapText="1" shrinkToFit="1"/>
    </xf>
    <xf numFmtId="179" fontId="16" fillId="0" borderId="65" xfId="5" applyNumberFormat="1" applyFont="1" applyBorder="1" applyAlignment="1" applyProtection="1">
      <alignment horizontal="right" vertical="center" wrapText="1" shrinkToFit="1"/>
    </xf>
    <xf numFmtId="179" fontId="16" fillId="0" borderId="66" xfId="5" applyNumberFormat="1" applyFont="1" applyBorder="1" applyAlignment="1" applyProtection="1">
      <alignment horizontal="right" vertical="center" wrapText="1" shrinkToFit="1"/>
    </xf>
    <xf numFmtId="179" fontId="16" fillId="0" borderId="42" xfId="5" applyNumberFormat="1" applyFont="1" applyBorder="1" applyAlignment="1" applyProtection="1">
      <alignment horizontal="right" vertical="center" wrapText="1" shrinkToFit="1"/>
    </xf>
    <xf numFmtId="179" fontId="16" fillId="0" borderId="51" xfId="5" applyNumberFormat="1" applyFont="1" applyBorder="1" applyAlignment="1" applyProtection="1">
      <alignment horizontal="right" vertical="center" wrapText="1" shrinkToFit="1"/>
    </xf>
    <xf numFmtId="178" fontId="20" fillId="0" borderId="39" xfId="5" applyNumberFormat="1" applyFont="1" applyFill="1" applyBorder="1" applyAlignment="1" applyProtection="1">
      <alignment horizontal="right" vertical="center" shrinkToFit="1"/>
    </xf>
    <xf numFmtId="178" fontId="20" fillId="0" borderId="82" xfId="5" applyNumberFormat="1" applyFont="1" applyFill="1" applyBorder="1" applyAlignment="1" applyProtection="1">
      <alignment horizontal="right" vertical="center" shrinkToFit="1"/>
    </xf>
    <xf numFmtId="0" fontId="16" fillId="0" borderId="7" xfId="5" applyFont="1" applyBorder="1" applyAlignment="1" applyProtection="1">
      <alignment horizontal="center" vertical="center" shrinkToFit="1"/>
    </xf>
    <xf numFmtId="0" fontId="16" fillId="0" borderId="11" xfId="5" applyFont="1" applyBorder="1" applyAlignment="1" applyProtection="1">
      <alignment horizontal="center" vertical="center" shrinkToFit="1"/>
    </xf>
    <xf numFmtId="0" fontId="16" fillId="0" borderId="9" xfId="5" applyFont="1" applyBorder="1" applyAlignment="1" applyProtection="1">
      <alignment horizontal="center" vertical="center" shrinkToFit="1"/>
    </xf>
    <xf numFmtId="178" fontId="16" fillId="0" borderId="38" xfId="5" applyNumberFormat="1" applyFont="1" applyFill="1" applyBorder="1" applyAlignment="1" applyProtection="1">
      <alignment vertical="center" shrinkToFit="1"/>
    </xf>
    <xf numFmtId="178" fontId="16" fillId="0" borderId="58" xfId="5" applyNumberFormat="1" applyFont="1" applyFill="1" applyBorder="1" applyAlignment="1" applyProtection="1">
      <alignment vertical="center" shrinkToFit="1"/>
    </xf>
    <xf numFmtId="178" fontId="16" fillId="0" borderId="48" xfId="5" applyNumberFormat="1" applyFont="1" applyFill="1" applyBorder="1" applyAlignment="1" applyProtection="1">
      <alignment vertical="center" shrinkToFit="1"/>
    </xf>
    <xf numFmtId="0" fontId="25" fillId="0" borderId="7" xfId="0" applyFont="1" applyBorder="1" applyAlignment="1" applyProtection="1">
      <alignment horizontal="center" vertical="center" shrinkToFit="1"/>
    </xf>
    <xf numFmtId="0" fontId="25" fillId="0" borderId="11" xfId="0" applyFont="1" applyBorder="1" applyAlignment="1" applyProtection="1">
      <alignment horizontal="center" vertical="center" shrinkToFit="1"/>
    </xf>
    <xf numFmtId="178" fontId="16" fillId="3" borderId="43" xfId="5" applyNumberFormat="1" applyFont="1" applyFill="1" applyBorder="1" applyAlignment="1" applyProtection="1">
      <alignment horizontal="center" vertical="center" shrinkToFit="1"/>
    </xf>
    <xf numFmtId="178" fontId="16" fillId="3" borderId="75" xfId="5" applyNumberFormat="1" applyFont="1" applyFill="1" applyBorder="1" applyAlignment="1" applyProtection="1">
      <alignment horizontal="center" vertical="center" shrinkToFit="1"/>
    </xf>
    <xf numFmtId="178" fontId="16" fillId="3" borderId="52" xfId="5" applyNumberFormat="1" applyFont="1" applyFill="1" applyBorder="1" applyAlignment="1" applyProtection="1">
      <alignment horizontal="center" vertical="center" shrinkToFit="1"/>
    </xf>
    <xf numFmtId="182" fontId="16" fillId="2" borderId="96" xfId="5" applyNumberFormat="1" applyFont="1" applyFill="1" applyBorder="1" applyAlignment="1" applyProtection="1">
      <alignment vertical="center" shrinkToFit="1"/>
      <protection locked="0"/>
    </xf>
    <xf numFmtId="182" fontId="16" fillId="2" borderId="97" xfId="5" applyNumberFormat="1" applyFont="1" applyFill="1" applyBorder="1" applyAlignment="1" applyProtection="1">
      <alignment vertical="center" shrinkToFit="1"/>
      <protection locked="0"/>
    </xf>
    <xf numFmtId="182" fontId="16" fillId="2" borderId="95" xfId="5" applyNumberFormat="1" applyFont="1" applyFill="1" applyBorder="1" applyAlignment="1" applyProtection="1">
      <alignment vertical="center" shrinkToFit="1"/>
      <protection locked="0"/>
    </xf>
    <xf numFmtId="182" fontId="16" fillId="2" borderId="98" xfId="5" applyNumberFormat="1" applyFont="1" applyFill="1" applyBorder="1" applyAlignment="1" applyProtection="1">
      <alignment vertical="center" shrinkToFit="1"/>
      <protection locked="0"/>
    </xf>
    <xf numFmtId="182" fontId="16" fillId="2" borderId="94" xfId="5" applyNumberFormat="1" applyFont="1" applyFill="1" applyBorder="1" applyAlignment="1" applyProtection="1">
      <alignment vertical="center" shrinkToFit="1"/>
      <protection locked="0"/>
    </xf>
    <xf numFmtId="182" fontId="16" fillId="2" borderId="46" xfId="5" applyNumberFormat="1" applyFont="1" applyFill="1" applyBorder="1" applyAlignment="1" applyProtection="1">
      <alignment vertical="center" shrinkToFit="1"/>
      <protection locked="0"/>
    </xf>
    <xf numFmtId="182" fontId="16" fillId="2" borderId="89" xfId="5" applyNumberFormat="1" applyFont="1" applyFill="1" applyBorder="1" applyAlignment="1" applyProtection="1">
      <alignment vertical="center" shrinkToFit="1"/>
      <protection locked="0"/>
    </xf>
    <xf numFmtId="182" fontId="16" fillId="2" borderId="33" xfId="5" applyNumberFormat="1" applyFont="1" applyFill="1" applyBorder="1" applyAlignment="1" applyProtection="1">
      <alignment vertical="center" shrinkToFit="1"/>
      <protection locked="0"/>
    </xf>
    <xf numFmtId="182" fontId="16" fillId="2" borderId="56" xfId="5" applyNumberFormat="1" applyFont="1" applyFill="1" applyBorder="1" applyAlignment="1" applyProtection="1">
      <alignment vertical="center" shrinkToFit="1"/>
      <protection locked="0"/>
    </xf>
    <xf numFmtId="182" fontId="16" fillId="2" borderId="27" xfId="5" applyNumberFormat="1" applyFont="1" applyFill="1" applyBorder="1" applyAlignment="1" applyProtection="1">
      <alignment vertical="center" shrinkToFit="1"/>
      <protection locked="0"/>
    </xf>
    <xf numFmtId="181" fontId="20" fillId="2" borderId="88" xfId="5" applyNumberFormat="1" applyFont="1" applyFill="1" applyBorder="1" applyAlignment="1" applyProtection="1">
      <alignment vertical="center" shrinkToFit="1"/>
      <protection locked="0"/>
    </xf>
    <xf numFmtId="176" fontId="20" fillId="0" borderId="45" xfId="5" applyNumberFormat="1" applyFont="1" applyFill="1" applyBorder="1" applyAlignment="1" applyProtection="1">
      <alignment vertical="center" shrinkToFit="1"/>
    </xf>
    <xf numFmtId="176" fontId="20" fillId="0" borderId="88" xfId="5" applyNumberFormat="1" applyFont="1" applyFill="1" applyBorder="1" applyAlignment="1" applyProtection="1">
      <alignment vertical="center" shrinkToFit="1"/>
    </xf>
    <xf numFmtId="176" fontId="20" fillId="0" borderId="54" xfId="5" applyNumberFormat="1" applyFont="1" applyFill="1" applyBorder="1" applyAlignment="1" applyProtection="1">
      <alignment vertical="center" shrinkToFit="1"/>
    </xf>
    <xf numFmtId="176" fontId="16" fillId="0" borderId="84" xfId="5" applyNumberFormat="1" applyFont="1" applyBorder="1" applyAlignment="1" applyProtection="1">
      <alignment horizontal="right" vertical="center" shrinkToFit="1"/>
    </xf>
    <xf numFmtId="176" fontId="16" fillId="0" borderId="86" xfId="5" applyNumberFormat="1" applyFont="1" applyBorder="1" applyAlignment="1" applyProtection="1">
      <alignment horizontal="right" vertical="center" shrinkToFit="1"/>
    </xf>
  </cellXfs>
  <cellStyles count="6">
    <cellStyle name="パーセント 2" xfId="2"/>
    <cellStyle name="桁区切り" xfId="4" builtinId="6"/>
    <cellStyle name="桁区切り 2" xfId="3"/>
    <cellStyle name="標準" xfId="0" builtinId="0"/>
    <cellStyle name="標準 2" xfId="1"/>
    <cellStyle name="標準 3" xfId="5"/>
  </cellStyles>
  <dxfs count="2">
    <dxf>
      <fill>
        <patternFill>
          <bgColor rgb="FFFF0000"/>
        </patternFill>
      </fill>
    </dxf>
    <dxf>
      <fill>
        <patternFill>
          <bgColor rgb="FFFF0000"/>
        </patternFill>
      </fill>
    </dxf>
  </dxfs>
  <tableStyles count="0" defaultTableStyle="TableStyleMedium2" defaultPivotStyle="PivotStyleLight16"/>
  <colors>
    <mruColors>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2:J19"/>
  <sheetViews>
    <sheetView tabSelected="1" zoomScaleNormal="100" zoomScaleSheetLayoutView="115" workbookViewId="0"/>
  </sheetViews>
  <sheetFormatPr defaultRowHeight="18"/>
  <cols>
    <col min="1" max="1" width="2.4140625" customWidth="1"/>
    <col min="11" max="11" width="2.5" customWidth="1"/>
  </cols>
  <sheetData>
    <row r="2" spans="2:10">
      <c r="B2" t="s">
        <v>154</v>
      </c>
    </row>
    <row r="5" spans="2:10">
      <c r="B5" s="126" t="s">
        <v>155</v>
      </c>
      <c r="C5" s="126"/>
      <c r="D5" s="126"/>
      <c r="E5" s="126"/>
      <c r="F5" s="126"/>
      <c r="G5" s="126"/>
      <c r="H5" s="126"/>
      <c r="I5" s="126"/>
      <c r="J5" s="126"/>
    </row>
    <row r="7" spans="2:10" ht="18.5" thickBot="1">
      <c r="B7" t="s">
        <v>156</v>
      </c>
    </row>
    <row r="8" spans="2:10">
      <c r="B8" s="127" t="s">
        <v>157</v>
      </c>
      <c r="C8" s="128"/>
      <c r="D8" s="128"/>
      <c r="E8" s="128"/>
      <c r="F8" s="128"/>
      <c r="G8" s="128"/>
      <c r="H8" s="128"/>
      <c r="I8" s="128"/>
      <c r="J8" s="129"/>
    </row>
    <row r="9" spans="2:10">
      <c r="B9" s="130"/>
      <c r="C9" s="131"/>
      <c r="D9" s="131"/>
      <c r="E9" s="131"/>
      <c r="F9" s="131"/>
      <c r="G9" s="131"/>
      <c r="H9" s="131"/>
      <c r="I9" s="131"/>
      <c r="J9" s="132"/>
    </row>
    <row r="10" spans="2:10">
      <c r="B10" s="130"/>
      <c r="C10" s="131"/>
      <c r="D10" s="131"/>
      <c r="E10" s="131"/>
      <c r="F10" s="131"/>
      <c r="G10" s="131"/>
      <c r="H10" s="131"/>
      <c r="I10" s="131"/>
      <c r="J10" s="132"/>
    </row>
    <row r="11" spans="2:10">
      <c r="B11" s="130"/>
      <c r="C11" s="131"/>
      <c r="D11" s="131"/>
      <c r="E11" s="131"/>
      <c r="F11" s="131"/>
      <c r="G11" s="131"/>
      <c r="H11" s="131"/>
      <c r="I11" s="131"/>
      <c r="J11" s="132"/>
    </row>
    <row r="12" spans="2:10">
      <c r="B12" s="130"/>
      <c r="C12" s="131"/>
      <c r="D12" s="131"/>
      <c r="E12" s="131"/>
      <c r="F12" s="131"/>
      <c r="G12" s="131"/>
      <c r="H12" s="131"/>
      <c r="I12" s="131"/>
      <c r="J12" s="132"/>
    </row>
    <row r="13" spans="2:10">
      <c r="B13" s="130"/>
      <c r="C13" s="131"/>
      <c r="D13" s="131"/>
      <c r="E13" s="131"/>
      <c r="F13" s="131"/>
      <c r="G13" s="131"/>
      <c r="H13" s="131"/>
      <c r="I13" s="131"/>
      <c r="J13" s="132"/>
    </row>
    <row r="14" spans="2:10">
      <c r="B14" s="130"/>
      <c r="C14" s="131"/>
      <c r="D14" s="131"/>
      <c r="E14" s="131"/>
      <c r="F14" s="131"/>
      <c r="G14" s="131"/>
      <c r="H14" s="131"/>
      <c r="I14" s="131"/>
      <c r="J14" s="132"/>
    </row>
    <row r="15" spans="2:10">
      <c r="B15" s="130"/>
      <c r="C15" s="131"/>
      <c r="D15" s="131"/>
      <c r="E15" s="131"/>
      <c r="F15" s="131"/>
      <c r="G15" s="131"/>
      <c r="H15" s="131"/>
      <c r="I15" s="131"/>
      <c r="J15" s="132"/>
    </row>
    <row r="16" spans="2:10">
      <c r="B16" s="130"/>
      <c r="C16" s="131"/>
      <c r="D16" s="131"/>
      <c r="E16" s="131"/>
      <c r="F16" s="131"/>
      <c r="G16" s="131"/>
      <c r="H16" s="131"/>
      <c r="I16" s="131"/>
      <c r="J16" s="132"/>
    </row>
    <row r="17" spans="2:10" ht="18.5" thickBot="1">
      <c r="B17" s="133"/>
      <c r="C17" s="134"/>
      <c r="D17" s="134"/>
      <c r="E17" s="134"/>
      <c r="F17" s="134"/>
      <c r="G17" s="134"/>
      <c r="H17" s="134"/>
      <c r="I17" s="134"/>
      <c r="J17" s="135"/>
    </row>
    <row r="19" spans="2:10">
      <c r="B19" t="s">
        <v>158</v>
      </c>
    </row>
  </sheetData>
  <mergeCells count="2">
    <mergeCell ref="B5:J5"/>
    <mergeCell ref="B8:J17"/>
  </mergeCells>
  <phoneticPr fontId="3"/>
  <pageMargins left="0.7" right="0.7" top="0.75" bottom="0.75" header="0.3" footer="0.3"/>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G27"/>
  <sheetViews>
    <sheetView zoomScaleNormal="100" workbookViewId="0"/>
  </sheetViews>
  <sheetFormatPr defaultColWidth="9" defaultRowHeight="19.5" customHeight="1"/>
  <cols>
    <col min="1" max="1" width="2.25" style="1" customWidth="1"/>
    <col min="2" max="2" width="3.5" style="1" customWidth="1"/>
    <col min="3" max="3" width="4" style="1" customWidth="1"/>
    <col min="4" max="4" width="29.33203125" style="1" customWidth="1"/>
    <col min="5" max="5" width="5.5" style="1" customWidth="1"/>
    <col min="6" max="6" width="29.33203125" style="1" customWidth="1"/>
    <col min="7" max="7" width="5.5" style="1" customWidth="1"/>
    <col min="8" max="16384" width="9" style="1"/>
  </cols>
  <sheetData>
    <row r="1" spans="1:7" s="59" customFormat="1" ht="19.5" customHeight="1">
      <c r="G1" s="61" t="s">
        <v>161</v>
      </c>
    </row>
    <row r="2" spans="1:7" s="59" customFormat="1" ht="19.5" customHeight="1"/>
    <row r="3" spans="1:7" s="59" customFormat="1" ht="19.5" customHeight="1">
      <c r="G3" s="2" t="s">
        <v>4</v>
      </c>
    </row>
    <row r="4" spans="1:7" s="59" customFormat="1" ht="19.5" customHeight="1"/>
    <row r="5" spans="1:7" s="59" customFormat="1" ht="19.5" customHeight="1">
      <c r="A5" s="136" t="s">
        <v>149</v>
      </c>
      <c r="B5" s="136"/>
      <c r="C5" s="136"/>
      <c r="D5" s="136"/>
      <c r="E5" s="136"/>
      <c r="F5" s="136"/>
      <c r="G5" s="136"/>
    </row>
    <row r="6" spans="1:7" s="59" customFormat="1" ht="19.5" customHeight="1"/>
    <row r="7" spans="1:7" s="59" customFormat="1" ht="19.5" customHeight="1">
      <c r="A7" s="59" t="s">
        <v>150</v>
      </c>
    </row>
    <row r="8" spans="1:7" s="59" customFormat="1" ht="19.5" customHeight="1"/>
    <row r="9" spans="1:7" s="59" customFormat="1" ht="19.5" customHeight="1">
      <c r="D9" s="2"/>
      <c r="E9" s="59" t="s">
        <v>151</v>
      </c>
    </row>
    <row r="10" spans="1:7" s="59" customFormat="1" ht="19.5" customHeight="1">
      <c r="D10" s="2"/>
      <c r="E10" s="137" t="s">
        <v>152</v>
      </c>
      <c r="F10" s="137"/>
      <c r="G10" s="137"/>
    </row>
    <row r="11" spans="1:7" s="59" customFormat="1" ht="19.5" customHeight="1">
      <c r="D11" s="2"/>
      <c r="E11" s="59" t="s">
        <v>153</v>
      </c>
      <c r="G11" s="62"/>
    </row>
    <row r="12" spans="1:7" s="59" customFormat="1" ht="19.5" customHeight="1"/>
    <row r="13" spans="1:7" s="59" customFormat="1" ht="57.75" customHeight="1">
      <c r="A13" s="142" t="s">
        <v>56</v>
      </c>
      <c r="B13" s="142"/>
      <c r="C13" s="142"/>
      <c r="D13" s="142"/>
      <c r="E13" s="142"/>
      <c r="F13" s="142"/>
      <c r="G13" s="142"/>
    </row>
    <row r="14" spans="1:7" s="59" customFormat="1" ht="19.5" customHeight="1"/>
    <row r="15" spans="1:7" s="59" customFormat="1" ht="19.5" customHeight="1">
      <c r="A15" s="59" t="s">
        <v>48</v>
      </c>
    </row>
    <row r="16" spans="1:7" s="59" customFormat="1" ht="19.5" customHeight="1" thickBot="1">
      <c r="B16" s="138"/>
      <c r="C16" s="138"/>
      <c r="D16" s="139" t="s">
        <v>38</v>
      </c>
      <c r="E16" s="140"/>
      <c r="F16" s="141" t="s">
        <v>74</v>
      </c>
      <c r="G16" s="141"/>
    </row>
    <row r="17" spans="1:7" ht="19.5" customHeight="1" thickBot="1">
      <c r="A17" s="59"/>
      <c r="B17" s="144" t="s">
        <v>37</v>
      </c>
      <c r="C17" s="145"/>
      <c r="D17" s="22">
        <f>'別添１　余剰電力売却内訳書'!J19</f>
        <v>0</v>
      </c>
      <c r="E17" s="3" t="s">
        <v>5</v>
      </c>
      <c r="F17" s="49">
        <v>899160000</v>
      </c>
      <c r="G17" s="4" t="s">
        <v>5</v>
      </c>
    </row>
    <row r="18" spans="1:7" s="59" customFormat="1" ht="19.5" customHeight="1">
      <c r="B18" s="59" t="s">
        <v>54</v>
      </c>
    </row>
    <row r="19" spans="1:7" s="59" customFormat="1" ht="19.5" customHeight="1"/>
    <row r="20" spans="1:7" s="59" customFormat="1" ht="19.5" customHeight="1">
      <c r="A20" s="59" t="s">
        <v>57</v>
      </c>
    </row>
    <row r="21" spans="1:7" ht="19.5" customHeight="1" thickBot="1">
      <c r="A21" s="59"/>
      <c r="B21" s="138"/>
      <c r="C21" s="138"/>
      <c r="D21" s="146" t="s">
        <v>38</v>
      </c>
      <c r="E21" s="146"/>
      <c r="F21" s="141" t="s">
        <v>75</v>
      </c>
      <c r="G21" s="141"/>
    </row>
    <row r="22" spans="1:7" ht="19.5" customHeight="1" thickBot="1">
      <c r="A22" s="59"/>
      <c r="B22" s="143" t="s">
        <v>6</v>
      </c>
      <c r="C22" s="144"/>
      <c r="D22" s="24">
        <f>'別添２　電力需給業務内訳書'!AE57</f>
        <v>0</v>
      </c>
      <c r="E22" s="3" t="s">
        <v>5</v>
      </c>
      <c r="F22" s="23">
        <v>1607617119</v>
      </c>
      <c r="G22" s="4" t="s">
        <v>5</v>
      </c>
    </row>
    <row r="23" spans="1:7" s="59" customFormat="1" ht="19.5" customHeight="1">
      <c r="B23" s="142" t="s">
        <v>58</v>
      </c>
      <c r="C23" s="142"/>
      <c r="D23" s="142"/>
      <c r="E23" s="142"/>
      <c r="F23" s="142"/>
      <c r="G23" s="142"/>
    </row>
    <row r="24" spans="1:7" s="59" customFormat="1" ht="19.5" customHeight="1"/>
    <row r="25" spans="1:7" s="59" customFormat="1" ht="19.5" customHeight="1">
      <c r="A25" s="59" t="s">
        <v>44</v>
      </c>
    </row>
    <row r="26" spans="1:7" s="59" customFormat="1" ht="19.5" customHeight="1">
      <c r="B26" s="59" t="s">
        <v>49</v>
      </c>
    </row>
    <row r="27" spans="1:7" s="59" customFormat="1" ht="19.5" customHeight="1">
      <c r="B27" s="59" t="s">
        <v>59</v>
      </c>
    </row>
  </sheetData>
  <sheetProtection password="B682" sheet="1" objects="1" scenarios="1" selectLockedCells="1"/>
  <mergeCells count="12">
    <mergeCell ref="B23:G23"/>
    <mergeCell ref="F21:G21"/>
    <mergeCell ref="B22:C22"/>
    <mergeCell ref="B17:C17"/>
    <mergeCell ref="B21:C21"/>
    <mergeCell ref="D21:E21"/>
    <mergeCell ref="A5:G5"/>
    <mergeCell ref="E10:G10"/>
    <mergeCell ref="B16:C16"/>
    <mergeCell ref="D16:E16"/>
    <mergeCell ref="F16:G16"/>
    <mergeCell ref="A13:G13"/>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O23"/>
  <sheetViews>
    <sheetView view="pageBreakPreview" zoomScale="70" zoomScaleNormal="55" zoomScaleSheetLayoutView="70" workbookViewId="0">
      <selection activeCell="G2" sqref="G2:J2"/>
    </sheetView>
  </sheetViews>
  <sheetFormatPr defaultColWidth="9" defaultRowHeight="20"/>
  <cols>
    <col min="1" max="1" width="2" style="8" customWidth="1"/>
    <col min="2" max="2" width="18.75" style="8" customWidth="1"/>
    <col min="3" max="10" width="14.58203125" style="8" customWidth="1"/>
    <col min="11" max="11" width="3" style="8" customWidth="1"/>
    <col min="12" max="13" width="12.33203125" style="8" customWidth="1"/>
    <col min="14" max="14" width="9" style="8"/>
    <col min="15" max="15" width="15.1640625" style="8" customWidth="1"/>
    <col min="16" max="16384" width="9" style="8"/>
  </cols>
  <sheetData>
    <row r="1" spans="1:15" ht="33" customHeight="1">
      <c r="A1" s="5" t="s">
        <v>147</v>
      </c>
      <c r="B1" s="6"/>
      <c r="C1" s="6"/>
      <c r="D1" s="6"/>
      <c r="E1" s="21"/>
      <c r="F1" s="21"/>
      <c r="G1" s="47"/>
      <c r="H1" s="47"/>
      <c r="I1" s="47"/>
      <c r="J1" s="47"/>
      <c r="K1" s="7"/>
    </row>
    <row r="2" spans="1:15" ht="33" customHeight="1">
      <c r="A2" s="5"/>
      <c r="B2" s="6"/>
      <c r="C2" s="6"/>
      <c r="D2" s="6"/>
      <c r="E2" s="6"/>
      <c r="F2" s="21" t="s">
        <v>60</v>
      </c>
      <c r="G2" s="158"/>
      <c r="H2" s="158"/>
      <c r="I2" s="158"/>
      <c r="J2" s="158"/>
      <c r="K2" s="7" t="s">
        <v>0</v>
      </c>
    </row>
    <row r="3" spans="1:15" ht="33" customHeight="1">
      <c r="B3" s="8" t="s">
        <v>70</v>
      </c>
      <c r="H3" s="9"/>
      <c r="I3" s="9"/>
    </row>
    <row r="4" spans="1:15" s="33" customFormat="1" ht="33" customHeight="1">
      <c r="B4" s="162" t="s">
        <v>63</v>
      </c>
      <c r="C4" s="163"/>
      <c r="D4" s="164"/>
      <c r="E4" s="168" t="s">
        <v>1</v>
      </c>
      <c r="F4" s="169"/>
      <c r="G4" s="170"/>
      <c r="H4" s="162" t="s">
        <v>62</v>
      </c>
      <c r="I4" s="163"/>
      <c r="J4" s="164"/>
    </row>
    <row r="5" spans="1:15" s="33" customFormat="1" ht="33" customHeight="1">
      <c r="B5" s="165"/>
      <c r="C5" s="166"/>
      <c r="D5" s="167"/>
      <c r="E5" s="34" t="s">
        <v>65</v>
      </c>
      <c r="F5" s="34" t="s">
        <v>66</v>
      </c>
      <c r="G5" s="34" t="s">
        <v>67</v>
      </c>
      <c r="H5" s="165"/>
      <c r="I5" s="166"/>
      <c r="J5" s="167"/>
    </row>
    <row r="6" spans="1:15" s="33" customFormat="1" ht="33" customHeight="1">
      <c r="B6" s="171"/>
      <c r="C6" s="172"/>
      <c r="D6" s="173"/>
      <c r="E6" s="43" t="s">
        <v>23</v>
      </c>
      <c r="F6" s="43" t="s">
        <v>24</v>
      </c>
      <c r="G6" s="43" t="s">
        <v>25</v>
      </c>
      <c r="H6" s="165"/>
      <c r="I6" s="166"/>
      <c r="J6" s="167"/>
    </row>
    <row r="7" spans="1:15" ht="33" customHeight="1" thickBot="1">
      <c r="B7" s="150" t="s">
        <v>64</v>
      </c>
      <c r="C7" s="151"/>
      <c r="D7" s="152"/>
      <c r="E7" s="44"/>
      <c r="F7" s="44"/>
      <c r="G7" s="44"/>
      <c r="H7" s="159">
        <f>J18</f>
        <v>0</v>
      </c>
      <c r="I7" s="160"/>
      <c r="J7" s="161"/>
    </row>
    <row r="8" spans="1:15" ht="33" customHeight="1" thickBot="1">
      <c r="B8" s="150" t="s">
        <v>2</v>
      </c>
      <c r="C8" s="151"/>
      <c r="D8" s="152"/>
      <c r="E8" s="50" t="s">
        <v>68</v>
      </c>
      <c r="F8" s="50" t="s">
        <v>68</v>
      </c>
      <c r="G8" s="51" t="s">
        <v>68</v>
      </c>
      <c r="H8" s="153">
        <f>J19</f>
        <v>0</v>
      </c>
      <c r="I8" s="154"/>
      <c r="J8" s="155"/>
    </row>
    <row r="9" spans="1:15" ht="33" customHeight="1">
      <c r="B9" s="8" t="s">
        <v>72</v>
      </c>
      <c r="C9" s="11"/>
      <c r="D9" s="11"/>
      <c r="E9" s="12"/>
      <c r="F9" s="11"/>
      <c r="G9" s="11"/>
      <c r="H9" s="13"/>
      <c r="I9" s="13"/>
      <c r="J9" s="14"/>
      <c r="N9" s="33"/>
    </row>
    <row r="10" spans="1:15" ht="33" customHeight="1">
      <c r="B10" s="8" t="s">
        <v>78</v>
      </c>
      <c r="C10" s="11"/>
      <c r="D10" s="11"/>
      <c r="E10" s="12"/>
      <c r="F10" s="11"/>
      <c r="G10" s="11"/>
      <c r="H10" s="13"/>
      <c r="I10" s="13"/>
      <c r="J10" s="14"/>
      <c r="N10" s="33"/>
    </row>
    <row r="11" spans="1:15" ht="33" customHeight="1">
      <c r="B11" s="8" t="s">
        <v>73</v>
      </c>
    </row>
    <row r="12" spans="1:15" ht="33" customHeight="1">
      <c r="B12" s="15" t="s">
        <v>76</v>
      </c>
      <c r="O12" s="53"/>
    </row>
    <row r="13" spans="1:15" ht="33" customHeight="1">
      <c r="B13" s="15"/>
    </row>
    <row r="14" spans="1:15" ht="33" customHeight="1">
      <c r="B14" s="8" t="s">
        <v>71</v>
      </c>
    </row>
    <row r="15" spans="1:15" ht="33" customHeight="1">
      <c r="B15" s="147" t="s">
        <v>63</v>
      </c>
      <c r="C15" s="35" t="s">
        <v>3</v>
      </c>
      <c r="D15" s="36"/>
      <c r="E15" s="36"/>
      <c r="F15" s="37"/>
      <c r="G15" s="35" t="s">
        <v>43</v>
      </c>
      <c r="H15" s="36"/>
      <c r="I15" s="37"/>
      <c r="J15" s="156" t="s">
        <v>69</v>
      </c>
    </row>
    <row r="16" spans="1:15" ht="33" customHeight="1">
      <c r="B16" s="148"/>
      <c r="C16" s="34" t="s">
        <v>65</v>
      </c>
      <c r="D16" s="34" t="s">
        <v>66</v>
      </c>
      <c r="E16" s="34" t="s">
        <v>67</v>
      </c>
      <c r="F16" s="38" t="s">
        <v>39</v>
      </c>
      <c r="G16" s="34" t="s">
        <v>65</v>
      </c>
      <c r="H16" s="34" t="s">
        <v>66</v>
      </c>
      <c r="I16" s="34" t="s">
        <v>67</v>
      </c>
      <c r="J16" s="157"/>
    </row>
    <row r="17" spans="2:11" ht="33" customHeight="1">
      <c r="B17" s="149"/>
      <c r="C17" s="39" t="s">
        <v>26</v>
      </c>
      <c r="D17" s="39" t="s">
        <v>28</v>
      </c>
      <c r="E17" s="39" t="s">
        <v>29</v>
      </c>
      <c r="F17" s="40" t="s">
        <v>30</v>
      </c>
      <c r="G17" s="41" t="s">
        <v>40</v>
      </c>
      <c r="H17" s="41" t="s">
        <v>50</v>
      </c>
      <c r="I17" s="39" t="s">
        <v>41</v>
      </c>
      <c r="J17" s="42" t="s">
        <v>42</v>
      </c>
    </row>
    <row r="18" spans="2:11" ht="33" customHeight="1" thickBot="1">
      <c r="B18" s="52" t="s">
        <v>64</v>
      </c>
      <c r="C18" s="18">
        <v>5175000</v>
      </c>
      <c r="D18" s="19">
        <v>36351000</v>
      </c>
      <c r="E18" s="19">
        <v>48390000</v>
      </c>
      <c r="F18" s="19">
        <f>SUM(C18:E18)</f>
        <v>89916000</v>
      </c>
      <c r="G18" s="30">
        <f>E7*C18</f>
        <v>0</v>
      </c>
      <c r="H18" s="30">
        <f>F7*D18</f>
        <v>0</v>
      </c>
      <c r="I18" s="30">
        <f>G7*E18</f>
        <v>0</v>
      </c>
      <c r="J18" s="31">
        <f>SUM(G18:I18)</f>
        <v>0</v>
      </c>
    </row>
    <row r="19" spans="2:11" ht="33" customHeight="1" thickBot="1">
      <c r="B19" s="10" t="s">
        <v>2</v>
      </c>
      <c r="C19" s="19">
        <f t="shared" ref="C19:J19" si="0">SUM(C18:C18)</f>
        <v>5175000</v>
      </c>
      <c r="D19" s="19">
        <f t="shared" si="0"/>
        <v>36351000</v>
      </c>
      <c r="E19" s="19">
        <f t="shared" si="0"/>
        <v>48390000</v>
      </c>
      <c r="F19" s="19">
        <f t="shared" si="0"/>
        <v>89916000</v>
      </c>
      <c r="G19" s="32">
        <f t="shared" si="0"/>
        <v>0</v>
      </c>
      <c r="H19" s="31">
        <f t="shared" si="0"/>
        <v>0</v>
      </c>
      <c r="I19" s="45">
        <f t="shared" si="0"/>
        <v>0</v>
      </c>
      <c r="J19" s="46">
        <f t="shared" si="0"/>
        <v>0</v>
      </c>
    </row>
    <row r="20" spans="2:11" ht="27.75" customHeight="1">
      <c r="C20" s="20"/>
      <c r="D20" s="20"/>
      <c r="E20" s="20"/>
      <c r="F20" s="20"/>
      <c r="G20" s="20"/>
      <c r="H20" s="16"/>
      <c r="I20" s="16"/>
      <c r="J20" s="16"/>
      <c r="K20" s="17"/>
    </row>
    <row r="23" spans="2:11">
      <c r="F23" s="58"/>
    </row>
  </sheetData>
  <sheetProtection password="B682" sheet="1" objects="1" scenarios="1" selectLockedCells="1"/>
  <mergeCells count="10">
    <mergeCell ref="B15:B17"/>
    <mergeCell ref="B8:D8"/>
    <mergeCell ref="H8:J8"/>
    <mergeCell ref="J15:J16"/>
    <mergeCell ref="G2:J2"/>
    <mergeCell ref="H7:J7"/>
    <mergeCell ref="H4:J6"/>
    <mergeCell ref="E4:G4"/>
    <mergeCell ref="B4:D6"/>
    <mergeCell ref="B7:D7"/>
  </mergeCells>
  <phoneticPr fontId="3"/>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F66"/>
  <sheetViews>
    <sheetView view="pageBreakPreview" zoomScale="70" zoomScaleNormal="55" zoomScaleSheetLayoutView="70" workbookViewId="0">
      <pane xSplit="2" ySplit="6" topLeftCell="C7" activePane="bottomRight" state="frozen"/>
      <selection activeCell="M38" sqref="M38"/>
      <selection pane="topRight" activeCell="M38" sqref="M38"/>
      <selection pane="bottomLeft" activeCell="M38" sqref="M38"/>
      <selection pane="bottomRight" activeCell="D7" sqref="D7:D9"/>
    </sheetView>
  </sheetViews>
  <sheetFormatPr defaultColWidth="9" defaultRowHeight="18"/>
  <cols>
    <col min="1" max="1" width="6.75" style="124" customWidth="1"/>
    <col min="2" max="2" width="24.75" style="124" customWidth="1"/>
    <col min="3" max="3" width="9.75" style="124" bestFit="1" customWidth="1"/>
    <col min="4" max="4" width="18" style="124" customWidth="1"/>
    <col min="5" max="6" width="7.6640625" style="124" bestFit="1" customWidth="1"/>
    <col min="7" max="7" width="23.33203125" style="124" customWidth="1"/>
    <col min="8" max="8" width="11.25" style="125" bestFit="1" customWidth="1"/>
    <col min="9" max="9" width="8.1640625" style="124" bestFit="1" customWidth="1"/>
    <col min="10" max="10" width="18" style="124" customWidth="1"/>
    <col min="11" max="11" width="7.6640625" style="124" bestFit="1" customWidth="1"/>
    <col min="12" max="12" width="23.33203125" style="124" customWidth="1"/>
    <col min="13" max="13" width="15.1640625" style="125" customWidth="1"/>
    <col min="14" max="14" width="18" style="124" customWidth="1"/>
    <col min="15" max="15" width="7.6640625" style="124" bestFit="1" customWidth="1"/>
    <col min="16" max="16" width="23.33203125" style="124" customWidth="1"/>
    <col min="17" max="17" width="10.9140625" style="124" customWidth="1"/>
    <col min="18" max="18" width="17.58203125" style="124" customWidth="1"/>
    <col min="19" max="19" width="12.58203125" style="124" customWidth="1"/>
    <col min="20" max="20" width="17.58203125" style="124" customWidth="1"/>
    <col min="21" max="21" width="17.08203125" style="124" bestFit="1" customWidth="1"/>
    <col min="22" max="22" width="17.08203125" style="124" customWidth="1"/>
    <col min="23" max="23" width="23.33203125" style="124" customWidth="1"/>
    <col min="24" max="24" width="12.58203125" style="124" customWidth="1"/>
    <col min="25" max="25" width="17.58203125" style="124" customWidth="1"/>
    <col min="26" max="26" width="15.58203125" style="124" customWidth="1"/>
    <col min="27" max="27" width="18.6640625" style="124" bestFit="1" customWidth="1"/>
    <col min="28" max="28" width="24.5" style="124" bestFit="1" customWidth="1"/>
    <col min="29" max="29" width="15.58203125" style="124" customWidth="1"/>
    <col min="30" max="30" width="23.33203125" style="124" customWidth="1"/>
    <col min="31" max="31" width="24" style="124" customWidth="1"/>
    <col min="32" max="16384" width="9" style="124"/>
  </cols>
  <sheetData>
    <row r="1" spans="1:32" s="74" customFormat="1" ht="30" customHeight="1">
      <c r="A1" s="69" t="s">
        <v>148</v>
      </c>
      <c r="B1" s="69"/>
      <c r="C1" s="69"/>
      <c r="D1" s="69"/>
      <c r="E1" s="69"/>
      <c r="F1" s="69"/>
      <c r="G1" s="69"/>
      <c r="H1" s="69"/>
      <c r="I1" s="69"/>
      <c r="J1" s="69"/>
      <c r="K1" s="69"/>
      <c r="L1" s="69"/>
      <c r="M1" s="69"/>
      <c r="N1" s="69"/>
      <c r="O1" s="69"/>
      <c r="P1" s="69"/>
      <c r="Q1" s="69"/>
      <c r="R1" s="69"/>
      <c r="S1" s="69"/>
      <c r="T1" s="69"/>
      <c r="U1" s="70"/>
      <c r="V1" s="70"/>
      <c r="W1" s="71"/>
      <c r="X1" s="69"/>
      <c r="Y1" s="69"/>
      <c r="Z1" s="70"/>
      <c r="AA1" s="70"/>
      <c r="AB1" s="72" t="s">
        <v>61</v>
      </c>
      <c r="AC1" s="158"/>
      <c r="AD1" s="158"/>
      <c r="AE1" s="158"/>
      <c r="AF1" s="73" t="s">
        <v>0</v>
      </c>
    </row>
    <row r="3" spans="1:32" s="75" customFormat="1" ht="36.75" customHeight="1">
      <c r="A3" s="182" t="s">
        <v>7</v>
      </c>
      <c r="B3" s="183" t="s">
        <v>8</v>
      </c>
      <c r="C3" s="185" t="s">
        <v>125</v>
      </c>
      <c r="D3" s="186"/>
      <c r="E3" s="186"/>
      <c r="F3" s="186"/>
      <c r="G3" s="187"/>
      <c r="H3" s="185" t="s">
        <v>9</v>
      </c>
      <c r="I3" s="186"/>
      <c r="J3" s="186"/>
      <c r="K3" s="186"/>
      <c r="L3" s="187"/>
      <c r="M3" s="185" t="s">
        <v>124</v>
      </c>
      <c r="N3" s="186"/>
      <c r="O3" s="186"/>
      <c r="P3" s="187"/>
      <c r="Q3" s="185" t="s">
        <v>121</v>
      </c>
      <c r="R3" s="187"/>
      <c r="S3" s="185" t="s">
        <v>111</v>
      </c>
      <c r="T3" s="186"/>
      <c r="U3" s="186"/>
      <c r="V3" s="186"/>
      <c r="W3" s="187"/>
      <c r="X3" s="185" t="s">
        <v>115</v>
      </c>
      <c r="Y3" s="186"/>
      <c r="Z3" s="186"/>
      <c r="AA3" s="186"/>
      <c r="AB3" s="187"/>
      <c r="AC3" s="186" t="s">
        <v>10</v>
      </c>
      <c r="AD3" s="187"/>
      <c r="AE3" s="225" t="s">
        <v>109</v>
      </c>
    </row>
    <row r="4" spans="1:32" s="75" customFormat="1" ht="78.75" customHeight="1">
      <c r="A4" s="182"/>
      <c r="B4" s="183"/>
      <c r="C4" s="174" t="s">
        <v>112</v>
      </c>
      <c r="D4" s="76" t="s">
        <v>113</v>
      </c>
      <c r="E4" s="176" t="s">
        <v>11</v>
      </c>
      <c r="F4" s="176" t="s">
        <v>12</v>
      </c>
      <c r="G4" s="25" t="s">
        <v>114</v>
      </c>
      <c r="H4" s="178" t="s">
        <v>13</v>
      </c>
      <c r="I4" s="179"/>
      <c r="J4" s="76" t="s">
        <v>14</v>
      </c>
      <c r="K4" s="176" t="s">
        <v>15</v>
      </c>
      <c r="L4" s="25" t="s">
        <v>16</v>
      </c>
      <c r="M4" s="178" t="s">
        <v>129</v>
      </c>
      <c r="N4" s="76" t="s">
        <v>130</v>
      </c>
      <c r="O4" s="176" t="s">
        <v>15</v>
      </c>
      <c r="P4" s="25" t="s">
        <v>137</v>
      </c>
      <c r="Q4" s="178" t="s">
        <v>110</v>
      </c>
      <c r="R4" s="228"/>
      <c r="S4" s="178" t="s">
        <v>120</v>
      </c>
      <c r="T4" s="179"/>
      <c r="U4" s="76" t="s">
        <v>46</v>
      </c>
      <c r="V4" s="76" t="s">
        <v>17</v>
      </c>
      <c r="W4" s="25" t="s">
        <v>47</v>
      </c>
      <c r="X4" s="178" t="s">
        <v>116</v>
      </c>
      <c r="Y4" s="179"/>
      <c r="Z4" s="76" t="s">
        <v>117</v>
      </c>
      <c r="AA4" s="76" t="s">
        <v>17</v>
      </c>
      <c r="AB4" s="25" t="s">
        <v>47</v>
      </c>
      <c r="AC4" s="76" t="s">
        <v>18</v>
      </c>
      <c r="AD4" s="25" t="s">
        <v>19</v>
      </c>
      <c r="AE4" s="226"/>
    </row>
    <row r="5" spans="1:32" s="75" customFormat="1" ht="41.25" customHeight="1">
      <c r="A5" s="182"/>
      <c r="B5" s="183"/>
      <c r="C5" s="175"/>
      <c r="D5" s="77" t="s">
        <v>20</v>
      </c>
      <c r="E5" s="177"/>
      <c r="F5" s="177"/>
      <c r="G5" s="78" t="s">
        <v>21</v>
      </c>
      <c r="H5" s="180"/>
      <c r="I5" s="181"/>
      <c r="J5" s="77" t="s">
        <v>20</v>
      </c>
      <c r="K5" s="177"/>
      <c r="L5" s="48" t="s">
        <v>22</v>
      </c>
      <c r="M5" s="180"/>
      <c r="N5" s="77" t="s">
        <v>20</v>
      </c>
      <c r="O5" s="177"/>
      <c r="P5" s="48" t="s">
        <v>22</v>
      </c>
      <c r="Q5" s="180"/>
      <c r="R5" s="229"/>
      <c r="S5" s="180"/>
      <c r="T5" s="181"/>
      <c r="U5" s="77" t="s">
        <v>20</v>
      </c>
      <c r="V5" s="77" t="s">
        <v>20</v>
      </c>
      <c r="W5" s="78" t="s">
        <v>107</v>
      </c>
      <c r="X5" s="180"/>
      <c r="Y5" s="181"/>
      <c r="Z5" s="77" t="s">
        <v>20</v>
      </c>
      <c r="AA5" s="77" t="s">
        <v>20</v>
      </c>
      <c r="AB5" s="78" t="s">
        <v>107</v>
      </c>
      <c r="AC5" s="77" t="s">
        <v>20</v>
      </c>
      <c r="AD5" s="78" t="s">
        <v>108</v>
      </c>
      <c r="AE5" s="227"/>
    </row>
    <row r="6" spans="1:32" s="75" customFormat="1" ht="51" customHeight="1">
      <c r="A6" s="182"/>
      <c r="B6" s="184"/>
      <c r="C6" s="79" t="s">
        <v>23</v>
      </c>
      <c r="D6" s="26" t="s">
        <v>24</v>
      </c>
      <c r="E6" s="26" t="s">
        <v>25</v>
      </c>
      <c r="F6" s="26" t="s">
        <v>26</v>
      </c>
      <c r="G6" s="80" t="s">
        <v>27</v>
      </c>
      <c r="H6" s="188" t="s">
        <v>28</v>
      </c>
      <c r="I6" s="189"/>
      <c r="J6" s="26" t="s">
        <v>29</v>
      </c>
      <c r="K6" s="26" t="s">
        <v>30</v>
      </c>
      <c r="L6" s="27" t="s">
        <v>45</v>
      </c>
      <c r="M6" s="60" t="s">
        <v>122</v>
      </c>
      <c r="N6" s="26" t="s">
        <v>135</v>
      </c>
      <c r="O6" s="26" t="s">
        <v>31</v>
      </c>
      <c r="P6" s="80" t="s">
        <v>136</v>
      </c>
      <c r="Q6" s="190" t="s">
        <v>55</v>
      </c>
      <c r="R6" s="191"/>
      <c r="S6" s="188" t="s">
        <v>143</v>
      </c>
      <c r="T6" s="189"/>
      <c r="U6" s="26" t="s">
        <v>118</v>
      </c>
      <c r="V6" s="81" t="s">
        <v>138</v>
      </c>
      <c r="W6" s="27" t="s">
        <v>145</v>
      </c>
      <c r="X6" s="188" t="s">
        <v>139</v>
      </c>
      <c r="Y6" s="189"/>
      <c r="Z6" s="26" t="s">
        <v>140</v>
      </c>
      <c r="AA6" s="81" t="s">
        <v>141</v>
      </c>
      <c r="AB6" s="27" t="s">
        <v>146</v>
      </c>
      <c r="AC6" s="26" t="s">
        <v>142</v>
      </c>
      <c r="AD6" s="27" t="s">
        <v>144</v>
      </c>
      <c r="AE6" s="82" t="s">
        <v>119</v>
      </c>
    </row>
    <row r="7" spans="1:32" s="88" customFormat="1" ht="20.149999999999999" customHeight="1">
      <c r="A7" s="192">
        <v>1</v>
      </c>
      <c r="B7" s="195" t="s">
        <v>82</v>
      </c>
      <c r="C7" s="196">
        <v>10200</v>
      </c>
      <c r="D7" s="199"/>
      <c r="E7" s="202">
        <v>100</v>
      </c>
      <c r="F7" s="205">
        <v>36</v>
      </c>
      <c r="G7" s="208">
        <f>(ROUNDDOWN(C7*D7*(185-E7)/100,2))*F7</f>
        <v>0</v>
      </c>
      <c r="H7" s="211" t="s">
        <v>104</v>
      </c>
      <c r="I7" s="214">
        <v>5000</v>
      </c>
      <c r="J7" s="199"/>
      <c r="K7" s="205">
        <v>36</v>
      </c>
      <c r="L7" s="208">
        <f>ROUNDDOWN(I7*J7,2)*K7</f>
        <v>0</v>
      </c>
      <c r="M7" s="211" t="s">
        <v>36</v>
      </c>
      <c r="N7" s="236" t="s">
        <v>127</v>
      </c>
      <c r="O7" s="232" t="s">
        <v>127</v>
      </c>
      <c r="P7" s="234" t="s">
        <v>127</v>
      </c>
      <c r="Q7" s="83" t="s">
        <v>79</v>
      </c>
      <c r="R7" s="84">
        <v>81930</v>
      </c>
      <c r="S7" s="83" t="s">
        <v>79</v>
      </c>
      <c r="T7" s="28">
        <f t="shared" ref="T7:T38" si="0">R7-Y7</f>
        <v>81930</v>
      </c>
      <c r="U7" s="284"/>
      <c r="V7" s="279"/>
      <c r="W7" s="85">
        <f t="shared" ref="W7:W56" si="1">ROUNDDOWN(T7*(U7+V7),2)</f>
        <v>0</v>
      </c>
      <c r="X7" s="83" t="s">
        <v>79</v>
      </c>
      <c r="Y7" s="63"/>
      <c r="Z7" s="284"/>
      <c r="AA7" s="279"/>
      <c r="AB7" s="85">
        <f t="shared" ref="AB7:AB56" si="2">ROUNDDOWN(Y7*(Z7+AA7),2)</f>
        <v>0</v>
      </c>
      <c r="AC7" s="86">
        <v>0</v>
      </c>
      <c r="AD7" s="87">
        <f>ROUNDDOWN(T7*AC7,2)</f>
        <v>0</v>
      </c>
      <c r="AE7" s="224">
        <f>ROUNDDOWN(SUM(G7,L7,P7,W7:W9,AB7:AB9,AD7:AD9),0)</f>
        <v>0</v>
      </c>
    </row>
    <row r="8" spans="1:32" s="88" customFormat="1" ht="20.149999999999999" customHeight="1">
      <c r="A8" s="193"/>
      <c r="B8" s="195"/>
      <c r="C8" s="197"/>
      <c r="D8" s="200"/>
      <c r="E8" s="203"/>
      <c r="F8" s="206"/>
      <c r="G8" s="209"/>
      <c r="H8" s="212"/>
      <c r="I8" s="215"/>
      <c r="J8" s="200"/>
      <c r="K8" s="206"/>
      <c r="L8" s="209"/>
      <c r="M8" s="212"/>
      <c r="N8" s="237"/>
      <c r="O8" s="241"/>
      <c r="P8" s="242"/>
      <c r="Q8" s="89" t="s">
        <v>80</v>
      </c>
      <c r="R8" s="90">
        <v>3096660</v>
      </c>
      <c r="S8" s="89" t="s">
        <v>80</v>
      </c>
      <c r="T8" s="57">
        <f t="shared" si="0"/>
        <v>3096660</v>
      </c>
      <c r="U8" s="285"/>
      <c r="V8" s="280"/>
      <c r="W8" s="91">
        <f t="shared" si="1"/>
        <v>0</v>
      </c>
      <c r="X8" s="92" t="s">
        <v>80</v>
      </c>
      <c r="Y8" s="64"/>
      <c r="Z8" s="287"/>
      <c r="AA8" s="280"/>
      <c r="AB8" s="91">
        <f t="shared" si="2"/>
        <v>0</v>
      </c>
      <c r="AC8" s="93">
        <v>0</v>
      </c>
      <c r="AD8" s="94">
        <f>ROUNDDOWN(T8*AC8,2)</f>
        <v>0</v>
      </c>
      <c r="AE8" s="218"/>
    </row>
    <row r="9" spans="1:32" s="88" customFormat="1" ht="20.149999999999999" customHeight="1">
      <c r="A9" s="194"/>
      <c r="B9" s="195"/>
      <c r="C9" s="198"/>
      <c r="D9" s="201"/>
      <c r="E9" s="204"/>
      <c r="F9" s="207"/>
      <c r="G9" s="210"/>
      <c r="H9" s="213"/>
      <c r="I9" s="216"/>
      <c r="J9" s="201"/>
      <c r="K9" s="207"/>
      <c r="L9" s="210"/>
      <c r="M9" s="213"/>
      <c r="N9" s="238"/>
      <c r="O9" s="233"/>
      <c r="P9" s="235"/>
      <c r="Q9" s="95" t="s">
        <v>81</v>
      </c>
      <c r="R9" s="96">
        <v>3423570</v>
      </c>
      <c r="S9" s="95" t="s">
        <v>81</v>
      </c>
      <c r="T9" s="29">
        <f t="shared" si="0"/>
        <v>3423570</v>
      </c>
      <c r="U9" s="286"/>
      <c r="V9" s="281"/>
      <c r="W9" s="97">
        <f t="shared" si="1"/>
        <v>0</v>
      </c>
      <c r="X9" s="95" t="s">
        <v>81</v>
      </c>
      <c r="Y9" s="65"/>
      <c r="Z9" s="286"/>
      <c r="AA9" s="281"/>
      <c r="AB9" s="97">
        <f t="shared" si="2"/>
        <v>0</v>
      </c>
      <c r="AC9" s="98">
        <v>0</v>
      </c>
      <c r="AD9" s="97">
        <f>ROUNDDOWN(T9*AC9,2)</f>
        <v>0</v>
      </c>
      <c r="AE9" s="219"/>
    </row>
    <row r="10" spans="1:32" s="88" customFormat="1" ht="20.149999999999999" customHeight="1">
      <c r="A10" s="268">
        <v>2</v>
      </c>
      <c r="B10" s="274" t="s">
        <v>126</v>
      </c>
      <c r="C10" s="196">
        <v>500</v>
      </c>
      <c r="D10" s="199"/>
      <c r="E10" s="202">
        <v>100</v>
      </c>
      <c r="F10" s="205">
        <v>36</v>
      </c>
      <c r="G10" s="208">
        <f>(ROUNDDOWN(C10*D10*(185-E10)/100,2))*3+ROUNDDOWN(C10*D10*0.5,2)*33</f>
        <v>0</v>
      </c>
      <c r="H10" s="211" t="s">
        <v>128</v>
      </c>
      <c r="I10" s="276" t="s">
        <v>128</v>
      </c>
      <c r="J10" s="236" t="s">
        <v>128</v>
      </c>
      <c r="K10" s="232" t="s">
        <v>128</v>
      </c>
      <c r="L10" s="234" t="s">
        <v>128</v>
      </c>
      <c r="M10" s="271">
        <v>2500</v>
      </c>
      <c r="N10" s="199"/>
      <c r="O10" s="205">
        <v>36</v>
      </c>
      <c r="P10" s="208">
        <f>(ROUNDDOWN(M10*N10*(185-E10)/100,2))*3+ROUNDDOWN(M10*N10*0.2,2)*33</f>
        <v>0</v>
      </c>
      <c r="Q10" s="83" t="s">
        <v>131</v>
      </c>
      <c r="R10" s="293">
        <v>0</v>
      </c>
      <c r="S10" s="99" t="s">
        <v>131</v>
      </c>
      <c r="T10" s="290">
        <f t="shared" si="0"/>
        <v>0</v>
      </c>
      <c r="U10" s="284"/>
      <c r="V10" s="279"/>
      <c r="W10" s="100">
        <f t="shared" si="1"/>
        <v>0</v>
      </c>
      <c r="X10" s="83" t="s">
        <v>131</v>
      </c>
      <c r="Y10" s="55">
        <v>0</v>
      </c>
      <c r="Z10" s="284"/>
      <c r="AA10" s="279"/>
      <c r="AB10" s="100">
        <f t="shared" si="2"/>
        <v>0</v>
      </c>
      <c r="AC10" s="86">
        <v>0</v>
      </c>
      <c r="AD10" s="91">
        <f>ROUNDDOWN(T10*AC10,2)</f>
        <v>0</v>
      </c>
      <c r="AE10" s="224">
        <f>ROUNDDOWN(SUM(G10,L10,P10,W10:W13,AB10:AB13,AD10:AD13),0)</f>
        <v>0</v>
      </c>
    </row>
    <row r="11" spans="1:32" s="88" customFormat="1" ht="20.149999999999999" customHeight="1">
      <c r="A11" s="269"/>
      <c r="B11" s="275"/>
      <c r="C11" s="197"/>
      <c r="D11" s="200"/>
      <c r="E11" s="203"/>
      <c r="F11" s="206"/>
      <c r="G11" s="209"/>
      <c r="H11" s="212"/>
      <c r="I11" s="277"/>
      <c r="J11" s="237"/>
      <c r="K11" s="241"/>
      <c r="L11" s="242"/>
      <c r="M11" s="272"/>
      <c r="N11" s="200"/>
      <c r="O11" s="206"/>
      <c r="P11" s="209"/>
      <c r="Q11" s="89" t="s">
        <v>132</v>
      </c>
      <c r="R11" s="294">
        <v>780000</v>
      </c>
      <c r="S11" s="101" t="s">
        <v>132</v>
      </c>
      <c r="T11" s="291">
        <f t="shared" si="0"/>
        <v>780000</v>
      </c>
      <c r="U11" s="285"/>
      <c r="V11" s="282"/>
      <c r="W11" s="102">
        <f t="shared" si="1"/>
        <v>0</v>
      </c>
      <c r="X11" s="89" t="s">
        <v>132</v>
      </c>
      <c r="Y11" s="289"/>
      <c r="Z11" s="285"/>
      <c r="AA11" s="282"/>
      <c r="AB11" s="102">
        <f t="shared" si="2"/>
        <v>0</v>
      </c>
      <c r="AC11" s="93">
        <v>0</v>
      </c>
      <c r="AD11" s="94">
        <f t="shared" ref="AD11:AD12" si="3">ROUNDDOWN(T11*AC11,2)</f>
        <v>0</v>
      </c>
      <c r="AE11" s="218"/>
    </row>
    <row r="12" spans="1:32" s="88" customFormat="1" ht="20.149999999999999" customHeight="1">
      <c r="A12" s="269"/>
      <c r="B12" s="275"/>
      <c r="C12" s="197"/>
      <c r="D12" s="200"/>
      <c r="E12" s="203"/>
      <c r="F12" s="206"/>
      <c r="G12" s="209"/>
      <c r="H12" s="212"/>
      <c r="I12" s="277"/>
      <c r="J12" s="237"/>
      <c r="K12" s="241"/>
      <c r="L12" s="242"/>
      <c r="M12" s="272"/>
      <c r="N12" s="200"/>
      <c r="O12" s="206"/>
      <c r="P12" s="209"/>
      <c r="Q12" s="89" t="s">
        <v>133</v>
      </c>
      <c r="R12" s="294">
        <v>0</v>
      </c>
      <c r="S12" s="101" t="s">
        <v>133</v>
      </c>
      <c r="T12" s="291">
        <f t="shared" si="0"/>
        <v>0</v>
      </c>
      <c r="U12" s="285"/>
      <c r="V12" s="282"/>
      <c r="W12" s="102">
        <f t="shared" si="1"/>
        <v>0</v>
      </c>
      <c r="X12" s="89" t="s">
        <v>133</v>
      </c>
      <c r="Y12" s="56">
        <v>0</v>
      </c>
      <c r="Z12" s="285"/>
      <c r="AA12" s="282"/>
      <c r="AB12" s="102">
        <f t="shared" si="2"/>
        <v>0</v>
      </c>
      <c r="AC12" s="93">
        <v>0</v>
      </c>
      <c r="AD12" s="94">
        <f t="shared" si="3"/>
        <v>0</v>
      </c>
      <c r="AE12" s="218"/>
    </row>
    <row r="13" spans="1:32" s="88" customFormat="1" ht="20.149999999999999" customHeight="1">
      <c r="A13" s="270"/>
      <c r="B13" s="217"/>
      <c r="C13" s="198"/>
      <c r="D13" s="201"/>
      <c r="E13" s="204"/>
      <c r="F13" s="207"/>
      <c r="G13" s="210"/>
      <c r="H13" s="213"/>
      <c r="I13" s="278"/>
      <c r="J13" s="238"/>
      <c r="K13" s="233"/>
      <c r="L13" s="235"/>
      <c r="M13" s="273"/>
      <c r="N13" s="201"/>
      <c r="O13" s="207"/>
      <c r="P13" s="210"/>
      <c r="Q13" s="95" t="s">
        <v>134</v>
      </c>
      <c r="R13" s="103">
        <v>630000</v>
      </c>
      <c r="S13" s="104" t="s">
        <v>134</v>
      </c>
      <c r="T13" s="292">
        <f t="shared" si="0"/>
        <v>630000</v>
      </c>
      <c r="U13" s="286"/>
      <c r="V13" s="281"/>
      <c r="W13" s="105">
        <f t="shared" si="1"/>
        <v>0</v>
      </c>
      <c r="X13" s="95" t="s">
        <v>134</v>
      </c>
      <c r="Y13" s="66"/>
      <c r="Z13" s="286"/>
      <c r="AA13" s="281"/>
      <c r="AB13" s="105">
        <f t="shared" si="2"/>
        <v>0</v>
      </c>
      <c r="AC13" s="98">
        <v>0</v>
      </c>
      <c r="AD13" s="97">
        <f t="shared" ref="AD13:AD56" si="4">ROUNDDOWN(T13*AC13,2)</f>
        <v>0</v>
      </c>
      <c r="AE13" s="219"/>
    </row>
    <row r="14" spans="1:32" s="88" customFormat="1" ht="20.149999999999999" customHeight="1">
      <c r="A14" s="193">
        <v>3</v>
      </c>
      <c r="B14" s="217" t="s">
        <v>83</v>
      </c>
      <c r="C14" s="197">
        <v>2500</v>
      </c>
      <c r="D14" s="200"/>
      <c r="E14" s="203">
        <v>100</v>
      </c>
      <c r="F14" s="206">
        <v>36</v>
      </c>
      <c r="G14" s="209">
        <f>(ROUNDDOWN(C14*D14*(185-E14)/100,2))*3+ROUNDDOWN(C14*D14*0.5,2)*33</f>
        <v>0</v>
      </c>
      <c r="H14" s="212" t="s">
        <v>106</v>
      </c>
      <c r="I14" s="220">
        <v>2500</v>
      </c>
      <c r="J14" s="200"/>
      <c r="K14" s="206">
        <v>36</v>
      </c>
      <c r="L14" s="209">
        <f>ROUNDDOWN(I14*J14,2)*K14</f>
        <v>0</v>
      </c>
      <c r="M14" s="212" t="s">
        <v>34</v>
      </c>
      <c r="N14" s="237" t="s">
        <v>128</v>
      </c>
      <c r="O14" s="241" t="s">
        <v>128</v>
      </c>
      <c r="P14" s="242" t="s">
        <v>128</v>
      </c>
      <c r="Q14" s="83" t="s">
        <v>79</v>
      </c>
      <c r="R14" s="84">
        <v>0</v>
      </c>
      <c r="S14" s="83" t="s">
        <v>79</v>
      </c>
      <c r="T14" s="28">
        <f t="shared" si="0"/>
        <v>0</v>
      </c>
      <c r="U14" s="284"/>
      <c r="V14" s="283"/>
      <c r="W14" s="106">
        <f t="shared" si="1"/>
        <v>0</v>
      </c>
      <c r="X14" s="107" t="s">
        <v>79</v>
      </c>
      <c r="Y14" s="54">
        <v>0</v>
      </c>
      <c r="Z14" s="288"/>
      <c r="AA14" s="283"/>
      <c r="AB14" s="106">
        <f t="shared" si="2"/>
        <v>0</v>
      </c>
      <c r="AC14" s="86">
        <v>0</v>
      </c>
      <c r="AD14" s="91">
        <f t="shared" si="4"/>
        <v>0</v>
      </c>
      <c r="AE14" s="218">
        <f>ROUNDDOWN(SUM(G14,L14,P14,W14:W16,AB14:AB16,AD14:AD16),0)</f>
        <v>0</v>
      </c>
    </row>
    <row r="15" spans="1:32" s="88" customFormat="1" ht="20.149999999999999" customHeight="1">
      <c r="A15" s="193"/>
      <c r="B15" s="195"/>
      <c r="C15" s="197"/>
      <c r="D15" s="200"/>
      <c r="E15" s="203"/>
      <c r="F15" s="206"/>
      <c r="G15" s="209"/>
      <c r="H15" s="212"/>
      <c r="I15" s="220"/>
      <c r="J15" s="200"/>
      <c r="K15" s="206"/>
      <c r="L15" s="209"/>
      <c r="M15" s="212"/>
      <c r="N15" s="237"/>
      <c r="O15" s="241"/>
      <c r="P15" s="242"/>
      <c r="Q15" s="89" t="s">
        <v>80</v>
      </c>
      <c r="R15" s="90">
        <v>567000</v>
      </c>
      <c r="S15" s="89" t="s">
        <v>80</v>
      </c>
      <c r="T15" s="57">
        <f t="shared" si="0"/>
        <v>567000</v>
      </c>
      <c r="U15" s="285"/>
      <c r="V15" s="280"/>
      <c r="W15" s="91">
        <f t="shared" si="1"/>
        <v>0</v>
      </c>
      <c r="X15" s="92" t="s">
        <v>80</v>
      </c>
      <c r="Y15" s="64"/>
      <c r="Z15" s="287"/>
      <c r="AA15" s="280"/>
      <c r="AB15" s="91">
        <f t="shared" si="2"/>
        <v>0</v>
      </c>
      <c r="AC15" s="93">
        <v>0</v>
      </c>
      <c r="AD15" s="94">
        <f t="shared" si="4"/>
        <v>0</v>
      </c>
      <c r="AE15" s="218"/>
    </row>
    <row r="16" spans="1:32" s="88" customFormat="1" ht="20.149999999999999" customHeight="1">
      <c r="A16" s="194"/>
      <c r="B16" s="195"/>
      <c r="C16" s="198"/>
      <c r="D16" s="201"/>
      <c r="E16" s="204"/>
      <c r="F16" s="207"/>
      <c r="G16" s="210"/>
      <c r="H16" s="213"/>
      <c r="I16" s="221"/>
      <c r="J16" s="201"/>
      <c r="K16" s="207"/>
      <c r="L16" s="210"/>
      <c r="M16" s="213"/>
      <c r="N16" s="238"/>
      <c r="O16" s="233"/>
      <c r="P16" s="235"/>
      <c r="Q16" s="95" t="s">
        <v>81</v>
      </c>
      <c r="R16" s="96">
        <v>599400</v>
      </c>
      <c r="S16" s="95" t="s">
        <v>81</v>
      </c>
      <c r="T16" s="29">
        <f t="shared" si="0"/>
        <v>599400</v>
      </c>
      <c r="U16" s="286"/>
      <c r="V16" s="281"/>
      <c r="W16" s="97">
        <f t="shared" si="1"/>
        <v>0</v>
      </c>
      <c r="X16" s="95" t="s">
        <v>81</v>
      </c>
      <c r="Y16" s="65"/>
      <c r="Z16" s="286"/>
      <c r="AA16" s="281"/>
      <c r="AB16" s="97">
        <f t="shared" si="2"/>
        <v>0</v>
      </c>
      <c r="AC16" s="98">
        <v>0</v>
      </c>
      <c r="AD16" s="97">
        <f t="shared" si="4"/>
        <v>0</v>
      </c>
      <c r="AE16" s="219"/>
    </row>
    <row r="17" spans="1:31" s="88" customFormat="1" ht="20.149999999999999" customHeight="1">
      <c r="A17" s="192">
        <v>4</v>
      </c>
      <c r="B17" s="195" t="s">
        <v>84</v>
      </c>
      <c r="C17" s="196">
        <v>1500</v>
      </c>
      <c r="D17" s="199"/>
      <c r="E17" s="202">
        <v>96</v>
      </c>
      <c r="F17" s="205">
        <v>36</v>
      </c>
      <c r="G17" s="208">
        <f>(ROUNDDOWN(C17*D17*(185-E17)/100,2))*F17</f>
        <v>0</v>
      </c>
      <c r="H17" s="211" t="s">
        <v>34</v>
      </c>
      <c r="I17" s="222" t="s">
        <v>34</v>
      </c>
      <c r="J17" s="230" t="s">
        <v>34</v>
      </c>
      <c r="K17" s="232" t="s">
        <v>34</v>
      </c>
      <c r="L17" s="234" t="s">
        <v>34</v>
      </c>
      <c r="M17" s="211" t="s">
        <v>34</v>
      </c>
      <c r="N17" s="230" t="s">
        <v>34</v>
      </c>
      <c r="O17" s="232" t="s">
        <v>34</v>
      </c>
      <c r="P17" s="234" t="s">
        <v>34</v>
      </c>
      <c r="Q17" s="83" t="s">
        <v>32</v>
      </c>
      <c r="R17" s="108">
        <v>1335000</v>
      </c>
      <c r="S17" s="83" t="s">
        <v>32</v>
      </c>
      <c r="T17" s="28">
        <f t="shared" si="0"/>
        <v>1335000</v>
      </c>
      <c r="U17" s="284"/>
      <c r="V17" s="279"/>
      <c r="W17" s="85">
        <f t="shared" si="1"/>
        <v>0</v>
      </c>
      <c r="X17" s="83" t="s">
        <v>32</v>
      </c>
      <c r="Y17" s="63"/>
      <c r="Z17" s="284"/>
      <c r="AA17" s="279"/>
      <c r="AB17" s="85">
        <f t="shared" si="2"/>
        <v>0</v>
      </c>
      <c r="AC17" s="86">
        <v>0</v>
      </c>
      <c r="AD17" s="87">
        <f t="shared" si="4"/>
        <v>0</v>
      </c>
      <c r="AE17" s="224">
        <f>ROUNDDOWN(SUM(G17,L17,P17,W17:W18,AB17:AB18,AD17:AD18),0)</f>
        <v>0</v>
      </c>
    </row>
    <row r="18" spans="1:31" s="88" customFormat="1" ht="20.149999999999999" customHeight="1">
      <c r="A18" s="194"/>
      <c r="B18" s="195"/>
      <c r="C18" s="198"/>
      <c r="D18" s="201"/>
      <c r="E18" s="204"/>
      <c r="F18" s="207"/>
      <c r="G18" s="210"/>
      <c r="H18" s="213"/>
      <c r="I18" s="223"/>
      <c r="J18" s="231"/>
      <c r="K18" s="233"/>
      <c r="L18" s="235"/>
      <c r="M18" s="213"/>
      <c r="N18" s="231"/>
      <c r="O18" s="233"/>
      <c r="P18" s="235"/>
      <c r="Q18" s="95" t="s">
        <v>33</v>
      </c>
      <c r="R18" s="109">
        <v>3843000</v>
      </c>
      <c r="S18" s="95" t="s">
        <v>33</v>
      </c>
      <c r="T18" s="29">
        <f t="shared" si="0"/>
        <v>3843000</v>
      </c>
      <c r="U18" s="286"/>
      <c r="V18" s="281"/>
      <c r="W18" s="97">
        <f t="shared" si="1"/>
        <v>0</v>
      </c>
      <c r="X18" s="95" t="s">
        <v>33</v>
      </c>
      <c r="Y18" s="65"/>
      <c r="Z18" s="286"/>
      <c r="AA18" s="281"/>
      <c r="AB18" s="97">
        <f t="shared" si="2"/>
        <v>0</v>
      </c>
      <c r="AC18" s="98">
        <v>0</v>
      </c>
      <c r="AD18" s="97">
        <f t="shared" si="4"/>
        <v>0</v>
      </c>
      <c r="AE18" s="219"/>
    </row>
    <row r="19" spans="1:31" s="88" customFormat="1" ht="20.149999999999999" customHeight="1">
      <c r="A19" s="192">
        <v>5</v>
      </c>
      <c r="B19" s="195" t="s">
        <v>85</v>
      </c>
      <c r="C19" s="196">
        <v>750</v>
      </c>
      <c r="D19" s="199"/>
      <c r="E19" s="202">
        <v>100</v>
      </c>
      <c r="F19" s="205">
        <v>36</v>
      </c>
      <c r="G19" s="208">
        <f t="shared" ref="G19" si="5">(ROUNDDOWN(C19*D19*(185-E19)/100,2))*F19</f>
        <v>0</v>
      </c>
      <c r="H19" s="211" t="s">
        <v>34</v>
      </c>
      <c r="I19" s="222" t="s">
        <v>34</v>
      </c>
      <c r="J19" s="230" t="s">
        <v>34</v>
      </c>
      <c r="K19" s="232" t="s">
        <v>34</v>
      </c>
      <c r="L19" s="234" t="s">
        <v>34</v>
      </c>
      <c r="M19" s="211" t="s">
        <v>34</v>
      </c>
      <c r="N19" s="230" t="s">
        <v>34</v>
      </c>
      <c r="O19" s="232" t="s">
        <v>34</v>
      </c>
      <c r="P19" s="234" t="s">
        <v>34</v>
      </c>
      <c r="Q19" s="83" t="s">
        <v>32</v>
      </c>
      <c r="R19" s="84">
        <v>998247</v>
      </c>
      <c r="S19" s="83" t="s">
        <v>32</v>
      </c>
      <c r="T19" s="28">
        <f t="shared" si="0"/>
        <v>998247</v>
      </c>
      <c r="U19" s="284"/>
      <c r="V19" s="279"/>
      <c r="W19" s="85">
        <f t="shared" si="1"/>
        <v>0</v>
      </c>
      <c r="X19" s="83" t="s">
        <v>32</v>
      </c>
      <c r="Y19" s="63"/>
      <c r="Z19" s="284"/>
      <c r="AA19" s="279"/>
      <c r="AB19" s="85">
        <f t="shared" si="2"/>
        <v>0</v>
      </c>
      <c r="AC19" s="86">
        <v>0</v>
      </c>
      <c r="AD19" s="87">
        <f t="shared" si="4"/>
        <v>0</v>
      </c>
      <c r="AE19" s="224">
        <f t="shared" ref="AE19" si="6">ROUNDDOWN(SUM(G19,L19,P19,W19:W20,AB19:AB20,AD19:AD20),0)</f>
        <v>0</v>
      </c>
    </row>
    <row r="20" spans="1:31" s="88" customFormat="1" ht="20.149999999999999" customHeight="1">
      <c r="A20" s="194"/>
      <c r="B20" s="195"/>
      <c r="C20" s="198"/>
      <c r="D20" s="201"/>
      <c r="E20" s="203"/>
      <c r="F20" s="207"/>
      <c r="G20" s="210"/>
      <c r="H20" s="212"/>
      <c r="I20" s="239"/>
      <c r="J20" s="240"/>
      <c r="K20" s="241"/>
      <c r="L20" s="242"/>
      <c r="M20" s="212"/>
      <c r="N20" s="240"/>
      <c r="O20" s="241"/>
      <c r="P20" s="242"/>
      <c r="Q20" s="95" t="s">
        <v>33</v>
      </c>
      <c r="R20" s="96">
        <v>2497722</v>
      </c>
      <c r="S20" s="95" t="s">
        <v>33</v>
      </c>
      <c r="T20" s="29">
        <f t="shared" si="0"/>
        <v>2497722</v>
      </c>
      <c r="U20" s="286"/>
      <c r="V20" s="281"/>
      <c r="W20" s="97">
        <f t="shared" si="1"/>
        <v>0</v>
      </c>
      <c r="X20" s="110" t="s">
        <v>33</v>
      </c>
      <c r="Y20" s="65"/>
      <c r="Z20" s="286"/>
      <c r="AA20" s="281"/>
      <c r="AB20" s="97">
        <f t="shared" si="2"/>
        <v>0</v>
      </c>
      <c r="AC20" s="98">
        <v>0</v>
      </c>
      <c r="AD20" s="97">
        <f t="shared" si="4"/>
        <v>0</v>
      </c>
      <c r="AE20" s="219"/>
    </row>
    <row r="21" spans="1:31" s="88" customFormat="1" ht="19.5" customHeight="1">
      <c r="A21" s="192">
        <v>6</v>
      </c>
      <c r="B21" s="195" t="s">
        <v>86</v>
      </c>
      <c r="C21" s="196">
        <v>274</v>
      </c>
      <c r="D21" s="199"/>
      <c r="E21" s="202">
        <v>100</v>
      </c>
      <c r="F21" s="205">
        <v>36</v>
      </c>
      <c r="G21" s="208">
        <f t="shared" ref="G21" si="7">(ROUNDDOWN(C21*D21*(185-E21)/100,2))*F21</f>
        <v>0</v>
      </c>
      <c r="H21" s="211" t="s">
        <v>34</v>
      </c>
      <c r="I21" s="222" t="s">
        <v>34</v>
      </c>
      <c r="J21" s="230" t="s">
        <v>34</v>
      </c>
      <c r="K21" s="232" t="s">
        <v>34</v>
      </c>
      <c r="L21" s="234" t="s">
        <v>34</v>
      </c>
      <c r="M21" s="211" t="s">
        <v>34</v>
      </c>
      <c r="N21" s="230" t="s">
        <v>34</v>
      </c>
      <c r="O21" s="232" t="s">
        <v>34</v>
      </c>
      <c r="P21" s="234" t="s">
        <v>34</v>
      </c>
      <c r="Q21" s="83" t="s">
        <v>32</v>
      </c>
      <c r="R21" s="84">
        <v>1089126</v>
      </c>
      <c r="S21" s="83" t="s">
        <v>32</v>
      </c>
      <c r="T21" s="28">
        <f t="shared" si="0"/>
        <v>1089126</v>
      </c>
      <c r="U21" s="284"/>
      <c r="V21" s="279"/>
      <c r="W21" s="85">
        <f t="shared" si="1"/>
        <v>0</v>
      </c>
      <c r="X21" s="83" t="s">
        <v>32</v>
      </c>
      <c r="Y21" s="63"/>
      <c r="Z21" s="284"/>
      <c r="AA21" s="279"/>
      <c r="AB21" s="85">
        <f t="shared" si="2"/>
        <v>0</v>
      </c>
      <c r="AC21" s="86">
        <v>0</v>
      </c>
      <c r="AD21" s="87">
        <f t="shared" si="4"/>
        <v>0</v>
      </c>
      <c r="AE21" s="224">
        <f t="shared" ref="AE21" si="8">ROUNDDOWN(SUM(G21,L21,P21,W21:W22,AB21:AB22,AD21:AD22),0)</f>
        <v>0</v>
      </c>
    </row>
    <row r="22" spans="1:31" s="88" customFormat="1" ht="20.149999999999999" customHeight="1">
      <c r="A22" s="194"/>
      <c r="B22" s="195"/>
      <c r="C22" s="198"/>
      <c r="D22" s="201"/>
      <c r="E22" s="204"/>
      <c r="F22" s="207"/>
      <c r="G22" s="210"/>
      <c r="H22" s="213"/>
      <c r="I22" s="223"/>
      <c r="J22" s="231"/>
      <c r="K22" s="233"/>
      <c r="L22" s="235"/>
      <c r="M22" s="213"/>
      <c r="N22" s="231"/>
      <c r="O22" s="233"/>
      <c r="P22" s="235"/>
      <c r="Q22" s="95" t="s">
        <v>33</v>
      </c>
      <c r="R22" s="96">
        <v>2845080</v>
      </c>
      <c r="S22" s="95" t="s">
        <v>33</v>
      </c>
      <c r="T22" s="29">
        <f t="shared" si="0"/>
        <v>2845080</v>
      </c>
      <c r="U22" s="286"/>
      <c r="V22" s="281"/>
      <c r="W22" s="97">
        <f t="shared" si="1"/>
        <v>0</v>
      </c>
      <c r="X22" s="95" t="s">
        <v>33</v>
      </c>
      <c r="Y22" s="65"/>
      <c r="Z22" s="286"/>
      <c r="AA22" s="281"/>
      <c r="AB22" s="97">
        <f t="shared" si="2"/>
        <v>0</v>
      </c>
      <c r="AC22" s="98">
        <v>0</v>
      </c>
      <c r="AD22" s="97">
        <f t="shared" si="4"/>
        <v>0</v>
      </c>
      <c r="AE22" s="219"/>
    </row>
    <row r="23" spans="1:31" s="88" customFormat="1" ht="20.149999999999999" customHeight="1">
      <c r="A23" s="192">
        <v>7</v>
      </c>
      <c r="B23" s="243" t="s">
        <v>87</v>
      </c>
      <c r="C23" s="196">
        <v>13</v>
      </c>
      <c r="D23" s="199"/>
      <c r="E23" s="202">
        <v>100</v>
      </c>
      <c r="F23" s="205">
        <v>36</v>
      </c>
      <c r="G23" s="208">
        <f t="shared" ref="G23:G51" si="9">(ROUNDDOWN(C23*D23*(185-E23)/100,2))*F23</f>
        <v>0</v>
      </c>
      <c r="H23" s="211" t="s">
        <v>34</v>
      </c>
      <c r="I23" s="222" t="s">
        <v>34</v>
      </c>
      <c r="J23" s="230" t="s">
        <v>34</v>
      </c>
      <c r="K23" s="232" t="s">
        <v>34</v>
      </c>
      <c r="L23" s="234" t="s">
        <v>34</v>
      </c>
      <c r="M23" s="211" t="s">
        <v>34</v>
      </c>
      <c r="N23" s="230" t="s">
        <v>34</v>
      </c>
      <c r="O23" s="232" t="s">
        <v>34</v>
      </c>
      <c r="P23" s="234" t="s">
        <v>34</v>
      </c>
      <c r="Q23" s="83" t="s">
        <v>32</v>
      </c>
      <c r="R23" s="84">
        <v>21273</v>
      </c>
      <c r="S23" s="83" t="s">
        <v>32</v>
      </c>
      <c r="T23" s="28">
        <f t="shared" si="0"/>
        <v>21273</v>
      </c>
      <c r="U23" s="284"/>
      <c r="V23" s="279"/>
      <c r="W23" s="85">
        <f t="shared" si="1"/>
        <v>0</v>
      </c>
      <c r="X23" s="83" t="s">
        <v>32</v>
      </c>
      <c r="Y23" s="63"/>
      <c r="Z23" s="284"/>
      <c r="AA23" s="279"/>
      <c r="AB23" s="85">
        <f t="shared" si="2"/>
        <v>0</v>
      </c>
      <c r="AC23" s="86">
        <v>0</v>
      </c>
      <c r="AD23" s="87">
        <f t="shared" si="4"/>
        <v>0</v>
      </c>
      <c r="AE23" s="224">
        <f t="shared" ref="AE23" si="10">ROUNDDOWN(SUM(G23,L23,P23,W23:W24,AB23:AB24,AD23:AD24),0)</f>
        <v>0</v>
      </c>
    </row>
    <row r="24" spans="1:31" s="88" customFormat="1" ht="20.149999999999999" customHeight="1">
      <c r="A24" s="194"/>
      <c r="B24" s="244"/>
      <c r="C24" s="198"/>
      <c r="D24" s="201"/>
      <c r="E24" s="203"/>
      <c r="F24" s="207"/>
      <c r="G24" s="210"/>
      <c r="H24" s="212"/>
      <c r="I24" s="239"/>
      <c r="J24" s="240"/>
      <c r="K24" s="241"/>
      <c r="L24" s="242"/>
      <c r="M24" s="212"/>
      <c r="N24" s="240"/>
      <c r="O24" s="241"/>
      <c r="P24" s="242"/>
      <c r="Q24" s="95" t="s">
        <v>33</v>
      </c>
      <c r="R24" s="96">
        <v>56415</v>
      </c>
      <c r="S24" s="95" t="s">
        <v>33</v>
      </c>
      <c r="T24" s="29">
        <f t="shared" si="0"/>
        <v>56415</v>
      </c>
      <c r="U24" s="286"/>
      <c r="V24" s="281"/>
      <c r="W24" s="97">
        <f t="shared" si="1"/>
        <v>0</v>
      </c>
      <c r="X24" s="110" t="s">
        <v>33</v>
      </c>
      <c r="Y24" s="67"/>
      <c r="Z24" s="286"/>
      <c r="AA24" s="281"/>
      <c r="AB24" s="97">
        <f t="shared" si="2"/>
        <v>0</v>
      </c>
      <c r="AC24" s="98">
        <v>0</v>
      </c>
      <c r="AD24" s="97">
        <f t="shared" si="4"/>
        <v>0</v>
      </c>
      <c r="AE24" s="219"/>
    </row>
    <row r="25" spans="1:31" s="88" customFormat="1" ht="20.149999999999999" customHeight="1">
      <c r="A25" s="192">
        <v>8</v>
      </c>
      <c r="B25" s="243" t="s">
        <v>88</v>
      </c>
      <c r="C25" s="196">
        <v>167</v>
      </c>
      <c r="D25" s="199"/>
      <c r="E25" s="202">
        <v>100</v>
      </c>
      <c r="F25" s="205">
        <v>36</v>
      </c>
      <c r="G25" s="208">
        <f t="shared" si="9"/>
        <v>0</v>
      </c>
      <c r="H25" s="211" t="s">
        <v>34</v>
      </c>
      <c r="I25" s="222" t="s">
        <v>34</v>
      </c>
      <c r="J25" s="230" t="s">
        <v>34</v>
      </c>
      <c r="K25" s="232" t="s">
        <v>34</v>
      </c>
      <c r="L25" s="234" t="s">
        <v>34</v>
      </c>
      <c r="M25" s="211" t="s">
        <v>34</v>
      </c>
      <c r="N25" s="230" t="s">
        <v>34</v>
      </c>
      <c r="O25" s="232" t="s">
        <v>34</v>
      </c>
      <c r="P25" s="234" t="s">
        <v>34</v>
      </c>
      <c r="Q25" s="83" t="s">
        <v>32</v>
      </c>
      <c r="R25" s="84">
        <v>652224</v>
      </c>
      <c r="S25" s="83" t="s">
        <v>32</v>
      </c>
      <c r="T25" s="28">
        <f t="shared" si="0"/>
        <v>652224</v>
      </c>
      <c r="U25" s="284"/>
      <c r="V25" s="279"/>
      <c r="W25" s="85">
        <f t="shared" si="1"/>
        <v>0</v>
      </c>
      <c r="X25" s="83" t="s">
        <v>32</v>
      </c>
      <c r="Y25" s="68"/>
      <c r="Z25" s="284"/>
      <c r="AA25" s="279"/>
      <c r="AB25" s="85">
        <f t="shared" si="2"/>
        <v>0</v>
      </c>
      <c r="AC25" s="86">
        <v>0</v>
      </c>
      <c r="AD25" s="87">
        <f t="shared" si="4"/>
        <v>0</v>
      </c>
      <c r="AE25" s="224">
        <f t="shared" ref="AE25" si="11">ROUNDDOWN(SUM(G25,L25,P25,W25:W26,AB25:AB26,AD25:AD26),0)</f>
        <v>0</v>
      </c>
    </row>
    <row r="26" spans="1:31" s="88" customFormat="1" ht="20.149999999999999" customHeight="1">
      <c r="A26" s="194"/>
      <c r="B26" s="244"/>
      <c r="C26" s="198"/>
      <c r="D26" s="201"/>
      <c r="E26" s="204"/>
      <c r="F26" s="207"/>
      <c r="G26" s="210"/>
      <c r="H26" s="213"/>
      <c r="I26" s="223"/>
      <c r="J26" s="231"/>
      <c r="K26" s="233"/>
      <c r="L26" s="235"/>
      <c r="M26" s="213"/>
      <c r="N26" s="231"/>
      <c r="O26" s="233"/>
      <c r="P26" s="235"/>
      <c r="Q26" s="95" t="s">
        <v>33</v>
      </c>
      <c r="R26" s="96">
        <v>1827822</v>
      </c>
      <c r="S26" s="95" t="s">
        <v>33</v>
      </c>
      <c r="T26" s="29">
        <f t="shared" si="0"/>
        <v>1827822</v>
      </c>
      <c r="U26" s="286"/>
      <c r="V26" s="281"/>
      <c r="W26" s="97">
        <f t="shared" si="1"/>
        <v>0</v>
      </c>
      <c r="X26" s="95" t="s">
        <v>33</v>
      </c>
      <c r="Y26" s="65"/>
      <c r="Z26" s="286"/>
      <c r="AA26" s="281"/>
      <c r="AB26" s="97">
        <f t="shared" si="2"/>
        <v>0</v>
      </c>
      <c r="AC26" s="98">
        <v>0</v>
      </c>
      <c r="AD26" s="97">
        <f t="shared" si="4"/>
        <v>0</v>
      </c>
      <c r="AE26" s="219"/>
    </row>
    <row r="27" spans="1:31" s="88" customFormat="1" ht="20.149999999999999" customHeight="1">
      <c r="A27" s="192">
        <v>9</v>
      </c>
      <c r="B27" s="244" t="s">
        <v>89</v>
      </c>
      <c r="C27" s="196">
        <v>106</v>
      </c>
      <c r="D27" s="199"/>
      <c r="E27" s="202">
        <v>100</v>
      </c>
      <c r="F27" s="205">
        <v>36</v>
      </c>
      <c r="G27" s="208">
        <f t="shared" si="9"/>
        <v>0</v>
      </c>
      <c r="H27" s="211" t="s">
        <v>34</v>
      </c>
      <c r="I27" s="222" t="s">
        <v>34</v>
      </c>
      <c r="J27" s="230" t="s">
        <v>34</v>
      </c>
      <c r="K27" s="232" t="s">
        <v>34</v>
      </c>
      <c r="L27" s="234" t="s">
        <v>34</v>
      </c>
      <c r="M27" s="211" t="s">
        <v>34</v>
      </c>
      <c r="N27" s="230" t="s">
        <v>34</v>
      </c>
      <c r="O27" s="232" t="s">
        <v>34</v>
      </c>
      <c r="P27" s="234" t="s">
        <v>34</v>
      </c>
      <c r="Q27" s="83" t="s">
        <v>32</v>
      </c>
      <c r="R27" s="84">
        <v>564249</v>
      </c>
      <c r="S27" s="83" t="s">
        <v>32</v>
      </c>
      <c r="T27" s="28">
        <f t="shared" si="0"/>
        <v>564249</v>
      </c>
      <c r="U27" s="284"/>
      <c r="V27" s="279"/>
      <c r="W27" s="85">
        <f t="shared" si="1"/>
        <v>0</v>
      </c>
      <c r="X27" s="83" t="s">
        <v>32</v>
      </c>
      <c r="Y27" s="63"/>
      <c r="Z27" s="284"/>
      <c r="AA27" s="279"/>
      <c r="AB27" s="85">
        <f t="shared" si="2"/>
        <v>0</v>
      </c>
      <c r="AC27" s="86">
        <v>0</v>
      </c>
      <c r="AD27" s="87">
        <f t="shared" si="4"/>
        <v>0</v>
      </c>
      <c r="AE27" s="224">
        <f t="shared" ref="AE27" si="12">ROUNDDOWN(SUM(G27,L27,P27,W27:W28,AB27:AB28,AD27:AD28),0)</f>
        <v>0</v>
      </c>
    </row>
    <row r="28" spans="1:31" s="88" customFormat="1" ht="20.149999999999999" customHeight="1">
      <c r="A28" s="194"/>
      <c r="B28" s="244"/>
      <c r="C28" s="198"/>
      <c r="D28" s="201"/>
      <c r="E28" s="204"/>
      <c r="F28" s="207"/>
      <c r="G28" s="210"/>
      <c r="H28" s="213"/>
      <c r="I28" s="223"/>
      <c r="J28" s="231"/>
      <c r="K28" s="233"/>
      <c r="L28" s="235"/>
      <c r="M28" s="213"/>
      <c r="N28" s="231"/>
      <c r="O28" s="233"/>
      <c r="P28" s="235"/>
      <c r="Q28" s="95" t="s">
        <v>33</v>
      </c>
      <c r="R28" s="96">
        <v>1619862</v>
      </c>
      <c r="S28" s="95" t="s">
        <v>33</v>
      </c>
      <c r="T28" s="29">
        <f t="shared" si="0"/>
        <v>1619862</v>
      </c>
      <c r="U28" s="286"/>
      <c r="V28" s="281"/>
      <c r="W28" s="97">
        <f t="shared" si="1"/>
        <v>0</v>
      </c>
      <c r="X28" s="95" t="s">
        <v>33</v>
      </c>
      <c r="Y28" s="65"/>
      <c r="Z28" s="286"/>
      <c r="AA28" s="281"/>
      <c r="AB28" s="97">
        <f t="shared" si="2"/>
        <v>0</v>
      </c>
      <c r="AC28" s="98">
        <v>0</v>
      </c>
      <c r="AD28" s="97">
        <f t="shared" si="4"/>
        <v>0</v>
      </c>
      <c r="AE28" s="219"/>
    </row>
    <row r="29" spans="1:31" s="88" customFormat="1" ht="20.149999999999999" customHeight="1">
      <c r="A29" s="192">
        <v>10</v>
      </c>
      <c r="B29" s="195" t="s">
        <v>90</v>
      </c>
      <c r="C29" s="196">
        <v>200</v>
      </c>
      <c r="D29" s="199"/>
      <c r="E29" s="202">
        <v>100</v>
      </c>
      <c r="F29" s="205">
        <v>36</v>
      </c>
      <c r="G29" s="208">
        <f t="shared" si="9"/>
        <v>0</v>
      </c>
      <c r="H29" s="211" t="s">
        <v>34</v>
      </c>
      <c r="I29" s="222" t="s">
        <v>34</v>
      </c>
      <c r="J29" s="230" t="s">
        <v>34</v>
      </c>
      <c r="K29" s="232" t="s">
        <v>34</v>
      </c>
      <c r="L29" s="234" t="s">
        <v>34</v>
      </c>
      <c r="M29" s="211" t="s">
        <v>34</v>
      </c>
      <c r="N29" s="230" t="s">
        <v>34</v>
      </c>
      <c r="O29" s="232" t="s">
        <v>34</v>
      </c>
      <c r="P29" s="234" t="s">
        <v>34</v>
      </c>
      <c r="Q29" s="83" t="s">
        <v>32</v>
      </c>
      <c r="R29" s="84">
        <v>789810</v>
      </c>
      <c r="S29" s="83" t="s">
        <v>32</v>
      </c>
      <c r="T29" s="28">
        <f t="shared" si="0"/>
        <v>789810</v>
      </c>
      <c r="U29" s="284"/>
      <c r="V29" s="279"/>
      <c r="W29" s="85">
        <f t="shared" si="1"/>
        <v>0</v>
      </c>
      <c r="X29" s="83" t="s">
        <v>32</v>
      </c>
      <c r="Y29" s="63"/>
      <c r="Z29" s="284"/>
      <c r="AA29" s="279"/>
      <c r="AB29" s="85">
        <f t="shared" si="2"/>
        <v>0</v>
      </c>
      <c r="AC29" s="86">
        <v>0</v>
      </c>
      <c r="AD29" s="87">
        <f t="shared" si="4"/>
        <v>0</v>
      </c>
      <c r="AE29" s="224">
        <f t="shared" ref="AE29" si="13">ROUNDDOWN(SUM(G29,L29,P29,W29:W30,AB29:AB30,AD29:AD30),0)</f>
        <v>0</v>
      </c>
    </row>
    <row r="30" spans="1:31" s="88" customFormat="1" ht="20.149999999999999" customHeight="1">
      <c r="A30" s="194"/>
      <c r="B30" s="195"/>
      <c r="C30" s="198"/>
      <c r="D30" s="201"/>
      <c r="E30" s="204"/>
      <c r="F30" s="207"/>
      <c r="G30" s="210"/>
      <c r="H30" s="213"/>
      <c r="I30" s="223"/>
      <c r="J30" s="231"/>
      <c r="K30" s="233"/>
      <c r="L30" s="235"/>
      <c r="M30" s="213"/>
      <c r="N30" s="231"/>
      <c r="O30" s="233"/>
      <c r="P30" s="235"/>
      <c r="Q30" s="95" t="s">
        <v>33</v>
      </c>
      <c r="R30" s="96">
        <v>2205450</v>
      </c>
      <c r="S30" s="95" t="s">
        <v>33</v>
      </c>
      <c r="T30" s="29">
        <f t="shared" si="0"/>
        <v>2205450</v>
      </c>
      <c r="U30" s="286"/>
      <c r="V30" s="281"/>
      <c r="W30" s="97">
        <f t="shared" si="1"/>
        <v>0</v>
      </c>
      <c r="X30" s="95" t="s">
        <v>33</v>
      </c>
      <c r="Y30" s="65"/>
      <c r="Z30" s="286"/>
      <c r="AA30" s="281"/>
      <c r="AB30" s="97">
        <f t="shared" si="2"/>
        <v>0</v>
      </c>
      <c r="AC30" s="98">
        <v>0</v>
      </c>
      <c r="AD30" s="97">
        <f t="shared" si="4"/>
        <v>0</v>
      </c>
      <c r="AE30" s="219"/>
    </row>
    <row r="31" spans="1:31" s="88" customFormat="1" ht="20.149999999999999" customHeight="1">
      <c r="A31" s="192">
        <v>11</v>
      </c>
      <c r="B31" s="195" t="s">
        <v>91</v>
      </c>
      <c r="C31" s="196">
        <v>402</v>
      </c>
      <c r="D31" s="199"/>
      <c r="E31" s="202">
        <v>100</v>
      </c>
      <c r="F31" s="205">
        <v>36</v>
      </c>
      <c r="G31" s="208">
        <f t="shared" si="9"/>
        <v>0</v>
      </c>
      <c r="H31" s="211" t="s">
        <v>34</v>
      </c>
      <c r="I31" s="222" t="s">
        <v>34</v>
      </c>
      <c r="J31" s="230" t="s">
        <v>34</v>
      </c>
      <c r="K31" s="232" t="s">
        <v>34</v>
      </c>
      <c r="L31" s="234" t="s">
        <v>34</v>
      </c>
      <c r="M31" s="211" t="s">
        <v>34</v>
      </c>
      <c r="N31" s="230" t="s">
        <v>34</v>
      </c>
      <c r="O31" s="232" t="s">
        <v>34</v>
      </c>
      <c r="P31" s="234" t="s">
        <v>34</v>
      </c>
      <c r="Q31" s="83" t="s">
        <v>32</v>
      </c>
      <c r="R31" s="84">
        <v>1119465</v>
      </c>
      <c r="S31" s="83" t="s">
        <v>32</v>
      </c>
      <c r="T31" s="28">
        <f t="shared" si="0"/>
        <v>1119465</v>
      </c>
      <c r="U31" s="284"/>
      <c r="V31" s="279"/>
      <c r="W31" s="85">
        <f t="shared" si="1"/>
        <v>0</v>
      </c>
      <c r="X31" s="83" t="s">
        <v>32</v>
      </c>
      <c r="Y31" s="63"/>
      <c r="Z31" s="284"/>
      <c r="AA31" s="279"/>
      <c r="AB31" s="85">
        <f t="shared" si="2"/>
        <v>0</v>
      </c>
      <c r="AC31" s="86">
        <v>0</v>
      </c>
      <c r="AD31" s="87">
        <f t="shared" si="4"/>
        <v>0</v>
      </c>
      <c r="AE31" s="224">
        <f t="shared" ref="AE31" si="14">ROUNDDOWN(SUM(G31,L31,P31,W31:W32,AB31:AB32,AD31:AD32),0)</f>
        <v>0</v>
      </c>
    </row>
    <row r="32" spans="1:31" s="88" customFormat="1" ht="20.149999999999999" customHeight="1">
      <c r="A32" s="194"/>
      <c r="B32" s="195"/>
      <c r="C32" s="198"/>
      <c r="D32" s="201"/>
      <c r="E32" s="203"/>
      <c r="F32" s="207"/>
      <c r="G32" s="210"/>
      <c r="H32" s="212"/>
      <c r="I32" s="239"/>
      <c r="J32" s="240"/>
      <c r="K32" s="241"/>
      <c r="L32" s="242"/>
      <c r="M32" s="212"/>
      <c r="N32" s="240"/>
      <c r="O32" s="241"/>
      <c r="P32" s="242"/>
      <c r="Q32" s="95" t="s">
        <v>33</v>
      </c>
      <c r="R32" s="96">
        <v>2653131</v>
      </c>
      <c r="S32" s="95" t="s">
        <v>33</v>
      </c>
      <c r="T32" s="29">
        <f t="shared" si="0"/>
        <v>2653131</v>
      </c>
      <c r="U32" s="286"/>
      <c r="V32" s="281"/>
      <c r="W32" s="97">
        <f t="shared" si="1"/>
        <v>0</v>
      </c>
      <c r="X32" s="110" t="s">
        <v>33</v>
      </c>
      <c r="Y32" s="67"/>
      <c r="Z32" s="286"/>
      <c r="AA32" s="281"/>
      <c r="AB32" s="97">
        <f t="shared" si="2"/>
        <v>0</v>
      </c>
      <c r="AC32" s="98">
        <v>0</v>
      </c>
      <c r="AD32" s="97">
        <f t="shared" si="4"/>
        <v>0</v>
      </c>
      <c r="AE32" s="219"/>
    </row>
    <row r="33" spans="1:31" s="88" customFormat="1" ht="19.5" customHeight="1">
      <c r="A33" s="192">
        <v>12</v>
      </c>
      <c r="B33" s="195" t="s">
        <v>92</v>
      </c>
      <c r="C33" s="196">
        <v>192</v>
      </c>
      <c r="D33" s="199"/>
      <c r="E33" s="202">
        <v>100</v>
      </c>
      <c r="F33" s="205">
        <v>36</v>
      </c>
      <c r="G33" s="208">
        <f t="shared" si="9"/>
        <v>0</v>
      </c>
      <c r="H33" s="211" t="s">
        <v>34</v>
      </c>
      <c r="I33" s="222" t="s">
        <v>34</v>
      </c>
      <c r="J33" s="230" t="s">
        <v>34</v>
      </c>
      <c r="K33" s="232" t="s">
        <v>34</v>
      </c>
      <c r="L33" s="234" t="s">
        <v>34</v>
      </c>
      <c r="M33" s="211" t="s">
        <v>34</v>
      </c>
      <c r="N33" s="230" t="s">
        <v>34</v>
      </c>
      <c r="O33" s="232" t="s">
        <v>34</v>
      </c>
      <c r="P33" s="234" t="s">
        <v>34</v>
      </c>
      <c r="Q33" s="83" t="s">
        <v>32</v>
      </c>
      <c r="R33" s="84">
        <v>206742</v>
      </c>
      <c r="S33" s="83" t="s">
        <v>32</v>
      </c>
      <c r="T33" s="28">
        <f t="shared" si="0"/>
        <v>206742</v>
      </c>
      <c r="U33" s="284"/>
      <c r="V33" s="279"/>
      <c r="W33" s="85">
        <f t="shared" si="1"/>
        <v>0</v>
      </c>
      <c r="X33" s="83" t="s">
        <v>32</v>
      </c>
      <c r="Y33" s="68"/>
      <c r="Z33" s="284"/>
      <c r="AA33" s="279"/>
      <c r="AB33" s="85">
        <f t="shared" si="2"/>
        <v>0</v>
      </c>
      <c r="AC33" s="86">
        <v>0</v>
      </c>
      <c r="AD33" s="87">
        <f t="shared" si="4"/>
        <v>0</v>
      </c>
      <c r="AE33" s="224">
        <f t="shared" ref="AE33" si="15">ROUNDDOWN(SUM(G33,L33,P33,W33:W34,AB33:AB34,AD33:AD34),0)</f>
        <v>0</v>
      </c>
    </row>
    <row r="34" spans="1:31" s="88" customFormat="1" ht="20.149999999999999" customHeight="1">
      <c r="A34" s="194"/>
      <c r="B34" s="195"/>
      <c r="C34" s="198"/>
      <c r="D34" s="201"/>
      <c r="E34" s="204"/>
      <c r="F34" s="207"/>
      <c r="G34" s="210"/>
      <c r="H34" s="213"/>
      <c r="I34" s="223"/>
      <c r="J34" s="231"/>
      <c r="K34" s="233"/>
      <c r="L34" s="235"/>
      <c r="M34" s="213"/>
      <c r="N34" s="231"/>
      <c r="O34" s="233"/>
      <c r="P34" s="235"/>
      <c r="Q34" s="95" t="s">
        <v>33</v>
      </c>
      <c r="R34" s="96">
        <v>670287</v>
      </c>
      <c r="S34" s="95" t="s">
        <v>33</v>
      </c>
      <c r="T34" s="29">
        <f t="shared" si="0"/>
        <v>670287</v>
      </c>
      <c r="U34" s="286"/>
      <c r="V34" s="281"/>
      <c r="W34" s="97">
        <f t="shared" si="1"/>
        <v>0</v>
      </c>
      <c r="X34" s="95" t="s">
        <v>33</v>
      </c>
      <c r="Y34" s="65"/>
      <c r="Z34" s="286"/>
      <c r="AA34" s="281"/>
      <c r="AB34" s="97">
        <f t="shared" si="2"/>
        <v>0</v>
      </c>
      <c r="AC34" s="98">
        <v>0</v>
      </c>
      <c r="AD34" s="97">
        <f t="shared" si="4"/>
        <v>0</v>
      </c>
      <c r="AE34" s="219"/>
    </row>
    <row r="35" spans="1:31" s="88" customFormat="1" ht="20.149999999999999" customHeight="1">
      <c r="A35" s="192">
        <v>13</v>
      </c>
      <c r="B35" s="244" t="s">
        <v>93</v>
      </c>
      <c r="C35" s="196">
        <v>102</v>
      </c>
      <c r="D35" s="199"/>
      <c r="E35" s="202">
        <v>100</v>
      </c>
      <c r="F35" s="205">
        <v>36</v>
      </c>
      <c r="G35" s="208">
        <f t="shared" si="9"/>
        <v>0</v>
      </c>
      <c r="H35" s="211" t="s">
        <v>34</v>
      </c>
      <c r="I35" s="222" t="s">
        <v>34</v>
      </c>
      <c r="J35" s="230" t="s">
        <v>34</v>
      </c>
      <c r="K35" s="232" t="s">
        <v>34</v>
      </c>
      <c r="L35" s="234" t="s">
        <v>34</v>
      </c>
      <c r="M35" s="211" t="s">
        <v>34</v>
      </c>
      <c r="N35" s="230" t="s">
        <v>34</v>
      </c>
      <c r="O35" s="232" t="s">
        <v>34</v>
      </c>
      <c r="P35" s="234" t="s">
        <v>34</v>
      </c>
      <c r="Q35" s="83" t="s">
        <v>32</v>
      </c>
      <c r="R35" s="84">
        <v>133461</v>
      </c>
      <c r="S35" s="83" t="s">
        <v>32</v>
      </c>
      <c r="T35" s="28">
        <f t="shared" si="0"/>
        <v>133461</v>
      </c>
      <c r="U35" s="284"/>
      <c r="V35" s="279"/>
      <c r="W35" s="85">
        <f t="shared" si="1"/>
        <v>0</v>
      </c>
      <c r="X35" s="83" t="s">
        <v>32</v>
      </c>
      <c r="Y35" s="63"/>
      <c r="Z35" s="284"/>
      <c r="AA35" s="279"/>
      <c r="AB35" s="85">
        <f t="shared" si="2"/>
        <v>0</v>
      </c>
      <c r="AC35" s="86">
        <v>0</v>
      </c>
      <c r="AD35" s="87">
        <f t="shared" si="4"/>
        <v>0</v>
      </c>
      <c r="AE35" s="224">
        <f t="shared" ref="AE35" si="16">ROUNDDOWN(SUM(G35,L35,P35,W35:W36,AB35:AB36,AD35:AD36),0)</f>
        <v>0</v>
      </c>
    </row>
    <row r="36" spans="1:31" s="88" customFormat="1" ht="20.149999999999999" customHeight="1">
      <c r="A36" s="194"/>
      <c r="B36" s="244"/>
      <c r="C36" s="198"/>
      <c r="D36" s="201"/>
      <c r="E36" s="203"/>
      <c r="F36" s="207"/>
      <c r="G36" s="210"/>
      <c r="H36" s="212"/>
      <c r="I36" s="239"/>
      <c r="J36" s="240"/>
      <c r="K36" s="241"/>
      <c r="L36" s="242"/>
      <c r="M36" s="212"/>
      <c r="N36" s="240"/>
      <c r="O36" s="241"/>
      <c r="P36" s="242"/>
      <c r="Q36" s="95" t="s">
        <v>33</v>
      </c>
      <c r="R36" s="96">
        <v>363411</v>
      </c>
      <c r="S36" s="95" t="s">
        <v>33</v>
      </c>
      <c r="T36" s="29">
        <f t="shared" si="0"/>
        <v>363411</v>
      </c>
      <c r="U36" s="286"/>
      <c r="V36" s="281"/>
      <c r="W36" s="97">
        <f t="shared" si="1"/>
        <v>0</v>
      </c>
      <c r="X36" s="110" t="s">
        <v>33</v>
      </c>
      <c r="Y36" s="67"/>
      <c r="Z36" s="286"/>
      <c r="AA36" s="281"/>
      <c r="AB36" s="97">
        <f t="shared" si="2"/>
        <v>0</v>
      </c>
      <c r="AC36" s="98">
        <v>0</v>
      </c>
      <c r="AD36" s="97">
        <f t="shared" si="4"/>
        <v>0</v>
      </c>
      <c r="AE36" s="219"/>
    </row>
    <row r="37" spans="1:31" s="88" customFormat="1" ht="20.149999999999999" customHeight="1">
      <c r="A37" s="192">
        <v>14</v>
      </c>
      <c r="B37" s="244" t="s">
        <v>94</v>
      </c>
      <c r="C37" s="196">
        <v>97</v>
      </c>
      <c r="D37" s="199"/>
      <c r="E37" s="202">
        <v>100</v>
      </c>
      <c r="F37" s="205">
        <v>36</v>
      </c>
      <c r="G37" s="208">
        <f t="shared" si="9"/>
        <v>0</v>
      </c>
      <c r="H37" s="211" t="s">
        <v>34</v>
      </c>
      <c r="I37" s="222" t="s">
        <v>34</v>
      </c>
      <c r="J37" s="230" t="s">
        <v>34</v>
      </c>
      <c r="K37" s="232" t="s">
        <v>34</v>
      </c>
      <c r="L37" s="234" t="s">
        <v>34</v>
      </c>
      <c r="M37" s="211" t="s">
        <v>34</v>
      </c>
      <c r="N37" s="230" t="s">
        <v>34</v>
      </c>
      <c r="O37" s="232" t="s">
        <v>34</v>
      </c>
      <c r="P37" s="234" t="s">
        <v>34</v>
      </c>
      <c r="Q37" s="83" t="s">
        <v>32</v>
      </c>
      <c r="R37" s="84">
        <v>168930</v>
      </c>
      <c r="S37" s="83" t="s">
        <v>32</v>
      </c>
      <c r="T37" s="28">
        <f t="shared" si="0"/>
        <v>168930</v>
      </c>
      <c r="U37" s="284"/>
      <c r="V37" s="279"/>
      <c r="W37" s="85">
        <f t="shared" si="1"/>
        <v>0</v>
      </c>
      <c r="X37" s="83" t="s">
        <v>32</v>
      </c>
      <c r="Y37" s="68"/>
      <c r="Z37" s="284"/>
      <c r="AA37" s="279"/>
      <c r="AB37" s="85">
        <f t="shared" si="2"/>
        <v>0</v>
      </c>
      <c r="AC37" s="86">
        <v>0</v>
      </c>
      <c r="AD37" s="87">
        <f t="shared" si="4"/>
        <v>0</v>
      </c>
      <c r="AE37" s="224">
        <f t="shared" ref="AE37" si="17">ROUNDDOWN(SUM(G37,L37,P37,W37:W38,AB37:AB38,AD37:AD38),0)</f>
        <v>0</v>
      </c>
    </row>
    <row r="38" spans="1:31" s="88" customFormat="1" ht="20.149999999999999" customHeight="1">
      <c r="A38" s="194"/>
      <c r="B38" s="244"/>
      <c r="C38" s="198"/>
      <c r="D38" s="201"/>
      <c r="E38" s="204"/>
      <c r="F38" s="207"/>
      <c r="G38" s="210"/>
      <c r="H38" s="213"/>
      <c r="I38" s="223"/>
      <c r="J38" s="231"/>
      <c r="K38" s="233"/>
      <c r="L38" s="235"/>
      <c r="M38" s="213"/>
      <c r="N38" s="231"/>
      <c r="O38" s="233"/>
      <c r="P38" s="235"/>
      <c r="Q38" s="95" t="s">
        <v>33</v>
      </c>
      <c r="R38" s="96">
        <v>319644</v>
      </c>
      <c r="S38" s="95" t="s">
        <v>33</v>
      </c>
      <c r="T38" s="29">
        <f t="shared" si="0"/>
        <v>319644</v>
      </c>
      <c r="U38" s="286"/>
      <c r="V38" s="281"/>
      <c r="W38" s="97">
        <f t="shared" si="1"/>
        <v>0</v>
      </c>
      <c r="X38" s="95" t="s">
        <v>33</v>
      </c>
      <c r="Y38" s="65"/>
      <c r="Z38" s="286"/>
      <c r="AA38" s="281"/>
      <c r="AB38" s="97">
        <f t="shared" si="2"/>
        <v>0</v>
      </c>
      <c r="AC38" s="98">
        <v>0</v>
      </c>
      <c r="AD38" s="97">
        <f t="shared" si="4"/>
        <v>0</v>
      </c>
      <c r="AE38" s="219"/>
    </row>
    <row r="39" spans="1:31" s="88" customFormat="1" ht="20.149999999999999" customHeight="1">
      <c r="A39" s="192">
        <v>15</v>
      </c>
      <c r="B39" s="244" t="s">
        <v>95</v>
      </c>
      <c r="C39" s="196">
        <v>65</v>
      </c>
      <c r="D39" s="199"/>
      <c r="E39" s="202">
        <v>100</v>
      </c>
      <c r="F39" s="205">
        <v>36</v>
      </c>
      <c r="G39" s="208">
        <f t="shared" si="9"/>
        <v>0</v>
      </c>
      <c r="H39" s="211" t="s">
        <v>34</v>
      </c>
      <c r="I39" s="222" t="s">
        <v>34</v>
      </c>
      <c r="J39" s="230" t="s">
        <v>34</v>
      </c>
      <c r="K39" s="232" t="s">
        <v>34</v>
      </c>
      <c r="L39" s="234" t="s">
        <v>34</v>
      </c>
      <c r="M39" s="211" t="s">
        <v>34</v>
      </c>
      <c r="N39" s="230" t="s">
        <v>34</v>
      </c>
      <c r="O39" s="232" t="s">
        <v>34</v>
      </c>
      <c r="P39" s="234" t="s">
        <v>34</v>
      </c>
      <c r="Q39" s="83" t="s">
        <v>32</v>
      </c>
      <c r="R39" s="84">
        <v>97461</v>
      </c>
      <c r="S39" s="83" t="s">
        <v>32</v>
      </c>
      <c r="T39" s="28">
        <f t="shared" ref="T39:T56" si="18">R39-Y39</f>
        <v>97461</v>
      </c>
      <c r="U39" s="284"/>
      <c r="V39" s="279"/>
      <c r="W39" s="85">
        <f t="shared" si="1"/>
        <v>0</v>
      </c>
      <c r="X39" s="83" t="s">
        <v>32</v>
      </c>
      <c r="Y39" s="63"/>
      <c r="Z39" s="284"/>
      <c r="AA39" s="279"/>
      <c r="AB39" s="85">
        <f t="shared" si="2"/>
        <v>0</v>
      </c>
      <c r="AC39" s="86">
        <v>0</v>
      </c>
      <c r="AD39" s="87">
        <f t="shared" si="4"/>
        <v>0</v>
      </c>
      <c r="AE39" s="224">
        <f t="shared" ref="AE39" si="19">ROUNDDOWN(SUM(G39,L39,P39,W39:W40,AB39:AB40,AD39:AD40),0)</f>
        <v>0</v>
      </c>
    </row>
    <row r="40" spans="1:31" s="88" customFormat="1" ht="20.149999999999999" customHeight="1">
      <c r="A40" s="194"/>
      <c r="B40" s="244"/>
      <c r="C40" s="198"/>
      <c r="D40" s="201"/>
      <c r="E40" s="204"/>
      <c r="F40" s="207"/>
      <c r="G40" s="210"/>
      <c r="H40" s="213"/>
      <c r="I40" s="223"/>
      <c r="J40" s="231"/>
      <c r="K40" s="233"/>
      <c r="L40" s="235"/>
      <c r="M40" s="213"/>
      <c r="N40" s="231"/>
      <c r="O40" s="233"/>
      <c r="P40" s="235"/>
      <c r="Q40" s="95" t="s">
        <v>33</v>
      </c>
      <c r="R40" s="96">
        <v>206277</v>
      </c>
      <c r="S40" s="95" t="s">
        <v>33</v>
      </c>
      <c r="T40" s="29">
        <f t="shared" si="18"/>
        <v>206277</v>
      </c>
      <c r="U40" s="286"/>
      <c r="V40" s="281"/>
      <c r="W40" s="97">
        <f t="shared" si="1"/>
        <v>0</v>
      </c>
      <c r="X40" s="95" t="s">
        <v>33</v>
      </c>
      <c r="Y40" s="65"/>
      <c r="Z40" s="286"/>
      <c r="AA40" s="281"/>
      <c r="AB40" s="97">
        <f t="shared" si="2"/>
        <v>0</v>
      </c>
      <c r="AC40" s="98">
        <v>0</v>
      </c>
      <c r="AD40" s="97">
        <f t="shared" si="4"/>
        <v>0</v>
      </c>
      <c r="AE40" s="219"/>
    </row>
    <row r="41" spans="1:31" s="88" customFormat="1" ht="20.149999999999999" customHeight="1">
      <c r="A41" s="192">
        <v>16</v>
      </c>
      <c r="B41" s="244" t="s">
        <v>96</v>
      </c>
      <c r="C41" s="196">
        <v>99</v>
      </c>
      <c r="D41" s="199"/>
      <c r="E41" s="202">
        <v>100</v>
      </c>
      <c r="F41" s="205">
        <v>36</v>
      </c>
      <c r="G41" s="208">
        <f t="shared" si="9"/>
        <v>0</v>
      </c>
      <c r="H41" s="211" t="s">
        <v>34</v>
      </c>
      <c r="I41" s="222" t="s">
        <v>34</v>
      </c>
      <c r="J41" s="230" t="s">
        <v>34</v>
      </c>
      <c r="K41" s="232" t="s">
        <v>34</v>
      </c>
      <c r="L41" s="234" t="s">
        <v>34</v>
      </c>
      <c r="M41" s="211" t="s">
        <v>34</v>
      </c>
      <c r="N41" s="230" t="s">
        <v>34</v>
      </c>
      <c r="O41" s="232" t="s">
        <v>34</v>
      </c>
      <c r="P41" s="234" t="s">
        <v>34</v>
      </c>
      <c r="Q41" s="83" t="s">
        <v>32</v>
      </c>
      <c r="R41" s="84">
        <v>188094</v>
      </c>
      <c r="S41" s="83" t="s">
        <v>32</v>
      </c>
      <c r="T41" s="28">
        <f t="shared" si="18"/>
        <v>188094</v>
      </c>
      <c r="U41" s="284"/>
      <c r="V41" s="279"/>
      <c r="W41" s="85">
        <f t="shared" si="1"/>
        <v>0</v>
      </c>
      <c r="X41" s="83" t="s">
        <v>32</v>
      </c>
      <c r="Y41" s="63"/>
      <c r="Z41" s="284"/>
      <c r="AA41" s="279"/>
      <c r="AB41" s="85">
        <f t="shared" si="2"/>
        <v>0</v>
      </c>
      <c r="AC41" s="86">
        <v>0</v>
      </c>
      <c r="AD41" s="87">
        <f t="shared" si="4"/>
        <v>0</v>
      </c>
      <c r="AE41" s="224">
        <f t="shared" ref="AE41" si="20">ROUNDDOWN(SUM(G41,L41,P41,W41:W42,AB41:AB42,AD41:AD42),0)</f>
        <v>0</v>
      </c>
    </row>
    <row r="42" spans="1:31" s="88" customFormat="1" ht="20.149999999999999" customHeight="1">
      <c r="A42" s="194"/>
      <c r="B42" s="244"/>
      <c r="C42" s="198"/>
      <c r="D42" s="201"/>
      <c r="E42" s="204"/>
      <c r="F42" s="207"/>
      <c r="G42" s="210"/>
      <c r="H42" s="213"/>
      <c r="I42" s="223"/>
      <c r="J42" s="231"/>
      <c r="K42" s="233"/>
      <c r="L42" s="235"/>
      <c r="M42" s="213"/>
      <c r="N42" s="231"/>
      <c r="O42" s="233"/>
      <c r="P42" s="235"/>
      <c r="Q42" s="95" t="s">
        <v>33</v>
      </c>
      <c r="R42" s="96">
        <v>375573</v>
      </c>
      <c r="S42" s="95" t="s">
        <v>33</v>
      </c>
      <c r="T42" s="29">
        <f t="shared" si="18"/>
        <v>375573</v>
      </c>
      <c r="U42" s="286"/>
      <c r="V42" s="281"/>
      <c r="W42" s="97">
        <f t="shared" si="1"/>
        <v>0</v>
      </c>
      <c r="X42" s="95" t="s">
        <v>33</v>
      </c>
      <c r="Y42" s="65"/>
      <c r="Z42" s="286"/>
      <c r="AA42" s="281"/>
      <c r="AB42" s="97">
        <f t="shared" si="2"/>
        <v>0</v>
      </c>
      <c r="AC42" s="98">
        <v>0</v>
      </c>
      <c r="AD42" s="97">
        <f t="shared" si="4"/>
        <v>0</v>
      </c>
      <c r="AE42" s="219"/>
    </row>
    <row r="43" spans="1:31" s="88" customFormat="1" ht="20.149999999999999" customHeight="1">
      <c r="A43" s="192">
        <v>17</v>
      </c>
      <c r="B43" s="244" t="s">
        <v>97</v>
      </c>
      <c r="C43" s="196">
        <v>62</v>
      </c>
      <c r="D43" s="199"/>
      <c r="E43" s="202">
        <v>100</v>
      </c>
      <c r="F43" s="205">
        <v>36</v>
      </c>
      <c r="G43" s="208">
        <f t="shared" si="9"/>
        <v>0</v>
      </c>
      <c r="H43" s="211" t="s">
        <v>34</v>
      </c>
      <c r="I43" s="222" t="s">
        <v>34</v>
      </c>
      <c r="J43" s="230" t="s">
        <v>34</v>
      </c>
      <c r="K43" s="232" t="s">
        <v>34</v>
      </c>
      <c r="L43" s="234" t="s">
        <v>34</v>
      </c>
      <c r="M43" s="211" t="s">
        <v>34</v>
      </c>
      <c r="N43" s="230" t="s">
        <v>34</v>
      </c>
      <c r="O43" s="232" t="s">
        <v>34</v>
      </c>
      <c r="P43" s="234" t="s">
        <v>34</v>
      </c>
      <c r="Q43" s="83" t="s">
        <v>32</v>
      </c>
      <c r="R43" s="84">
        <v>132600</v>
      </c>
      <c r="S43" s="83" t="s">
        <v>32</v>
      </c>
      <c r="T43" s="28">
        <f t="shared" si="18"/>
        <v>132600</v>
      </c>
      <c r="U43" s="284"/>
      <c r="V43" s="279"/>
      <c r="W43" s="85">
        <f t="shared" si="1"/>
        <v>0</v>
      </c>
      <c r="X43" s="83" t="s">
        <v>32</v>
      </c>
      <c r="Y43" s="63"/>
      <c r="Z43" s="284"/>
      <c r="AA43" s="279"/>
      <c r="AB43" s="85">
        <f t="shared" si="2"/>
        <v>0</v>
      </c>
      <c r="AC43" s="86">
        <v>0</v>
      </c>
      <c r="AD43" s="87">
        <f t="shared" si="4"/>
        <v>0</v>
      </c>
      <c r="AE43" s="224">
        <f t="shared" ref="AE43" si="21">ROUNDDOWN(SUM(G43,L43,P43,W43:W44,AB43:AB44,AD43:AD44),0)</f>
        <v>0</v>
      </c>
    </row>
    <row r="44" spans="1:31" s="88" customFormat="1" ht="20.149999999999999" customHeight="1">
      <c r="A44" s="194"/>
      <c r="B44" s="244"/>
      <c r="C44" s="198"/>
      <c r="D44" s="201"/>
      <c r="E44" s="203"/>
      <c r="F44" s="207"/>
      <c r="G44" s="210"/>
      <c r="H44" s="212"/>
      <c r="I44" s="239"/>
      <c r="J44" s="240"/>
      <c r="K44" s="241"/>
      <c r="L44" s="242"/>
      <c r="M44" s="212"/>
      <c r="N44" s="240"/>
      <c r="O44" s="241"/>
      <c r="P44" s="242"/>
      <c r="Q44" s="95" t="s">
        <v>33</v>
      </c>
      <c r="R44" s="96">
        <v>398637</v>
      </c>
      <c r="S44" s="95" t="s">
        <v>33</v>
      </c>
      <c r="T44" s="29">
        <f t="shared" si="18"/>
        <v>398637</v>
      </c>
      <c r="U44" s="286"/>
      <c r="V44" s="281"/>
      <c r="W44" s="97">
        <f t="shared" si="1"/>
        <v>0</v>
      </c>
      <c r="X44" s="110" t="s">
        <v>33</v>
      </c>
      <c r="Y44" s="67"/>
      <c r="Z44" s="286"/>
      <c r="AA44" s="281"/>
      <c r="AB44" s="97">
        <f t="shared" si="2"/>
        <v>0</v>
      </c>
      <c r="AC44" s="98">
        <v>0</v>
      </c>
      <c r="AD44" s="97">
        <f t="shared" si="4"/>
        <v>0</v>
      </c>
      <c r="AE44" s="219"/>
    </row>
    <row r="45" spans="1:31" s="88" customFormat="1" ht="19.5" customHeight="1">
      <c r="A45" s="192">
        <v>18</v>
      </c>
      <c r="B45" s="244" t="s">
        <v>98</v>
      </c>
      <c r="C45" s="196">
        <v>81</v>
      </c>
      <c r="D45" s="199"/>
      <c r="E45" s="202">
        <v>100</v>
      </c>
      <c r="F45" s="205">
        <v>36</v>
      </c>
      <c r="G45" s="208">
        <f t="shared" si="9"/>
        <v>0</v>
      </c>
      <c r="H45" s="211" t="s">
        <v>34</v>
      </c>
      <c r="I45" s="222" t="s">
        <v>34</v>
      </c>
      <c r="J45" s="230" t="s">
        <v>34</v>
      </c>
      <c r="K45" s="232" t="s">
        <v>34</v>
      </c>
      <c r="L45" s="234" t="s">
        <v>34</v>
      </c>
      <c r="M45" s="211" t="s">
        <v>34</v>
      </c>
      <c r="N45" s="230" t="s">
        <v>34</v>
      </c>
      <c r="O45" s="232" t="s">
        <v>34</v>
      </c>
      <c r="P45" s="234" t="s">
        <v>34</v>
      </c>
      <c r="Q45" s="83" t="s">
        <v>32</v>
      </c>
      <c r="R45" s="84">
        <v>126408</v>
      </c>
      <c r="S45" s="83" t="s">
        <v>32</v>
      </c>
      <c r="T45" s="28">
        <f t="shared" si="18"/>
        <v>126408</v>
      </c>
      <c r="U45" s="284"/>
      <c r="V45" s="279"/>
      <c r="W45" s="85">
        <f t="shared" si="1"/>
        <v>0</v>
      </c>
      <c r="X45" s="83" t="s">
        <v>32</v>
      </c>
      <c r="Y45" s="68"/>
      <c r="Z45" s="284"/>
      <c r="AA45" s="279"/>
      <c r="AB45" s="85">
        <f t="shared" si="2"/>
        <v>0</v>
      </c>
      <c r="AC45" s="86">
        <v>0</v>
      </c>
      <c r="AD45" s="87">
        <f t="shared" si="4"/>
        <v>0</v>
      </c>
      <c r="AE45" s="224">
        <f t="shared" ref="AE45" si="22">ROUNDDOWN(SUM(G45,L45,P45,W45:W46,AB45:AB46,AD45:AD46),0)</f>
        <v>0</v>
      </c>
    </row>
    <row r="46" spans="1:31" s="88" customFormat="1" ht="20.149999999999999" customHeight="1">
      <c r="A46" s="194"/>
      <c r="B46" s="244"/>
      <c r="C46" s="198"/>
      <c r="D46" s="201"/>
      <c r="E46" s="204"/>
      <c r="F46" s="207"/>
      <c r="G46" s="210"/>
      <c r="H46" s="213"/>
      <c r="I46" s="223"/>
      <c r="J46" s="231"/>
      <c r="K46" s="233"/>
      <c r="L46" s="235"/>
      <c r="M46" s="213"/>
      <c r="N46" s="231"/>
      <c r="O46" s="233"/>
      <c r="P46" s="235"/>
      <c r="Q46" s="95" t="s">
        <v>33</v>
      </c>
      <c r="R46" s="96">
        <v>222609</v>
      </c>
      <c r="S46" s="95" t="s">
        <v>33</v>
      </c>
      <c r="T46" s="29">
        <f t="shared" si="18"/>
        <v>222609</v>
      </c>
      <c r="U46" s="286"/>
      <c r="V46" s="281"/>
      <c r="W46" s="97">
        <f t="shared" si="1"/>
        <v>0</v>
      </c>
      <c r="X46" s="95" t="s">
        <v>33</v>
      </c>
      <c r="Y46" s="65"/>
      <c r="Z46" s="286"/>
      <c r="AA46" s="281"/>
      <c r="AB46" s="97">
        <f t="shared" si="2"/>
        <v>0</v>
      </c>
      <c r="AC46" s="98">
        <v>0</v>
      </c>
      <c r="AD46" s="97">
        <f t="shared" si="4"/>
        <v>0</v>
      </c>
      <c r="AE46" s="219"/>
    </row>
    <row r="47" spans="1:31" s="88" customFormat="1" ht="20.149999999999999" customHeight="1">
      <c r="A47" s="192">
        <v>19</v>
      </c>
      <c r="B47" s="244" t="s">
        <v>99</v>
      </c>
      <c r="C47" s="196">
        <v>115</v>
      </c>
      <c r="D47" s="199"/>
      <c r="E47" s="202">
        <v>100</v>
      </c>
      <c r="F47" s="205">
        <v>36</v>
      </c>
      <c r="G47" s="208">
        <f t="shared" si="9"/>
        <v>0</v>
      </c>
      <c r="H47" s="211" t="s">
        <v>34</v>
      </c>
      <c r="I47" s="222" t="s">
        <v>34</v>
      </c>
      <c r="J47" s="230" t="s">
        <v>34</v>
      </c>
      <c r="K47" s="232" t="s">
        <v>34</v>
      </c>
      <c r="L47" s="234" t="s">
        <v>34</v>
      </c>
      <c r="M47" s="211" t="s">
        <v>34</v>
      </c>
      <c r="N47" s="230" t="s">
        <v>34</v>
      </c>
      <c r="O47" s="232" t="s">
        <v>34</v>
      </c>
      <c r="P47" s="234" t="s">
        <v>34</v>
      </c>
      <c r="Q47" s="83" t="s">
        <v>32</v>
      </c>
      <c r="R47" s="84">
        <v>190110</v>
      </c>
      <c r="S47" s="83" t="s">
        <v>32</v>
      </c>
      <c r="T47" s="28">
        <f t="shared" si="18"/>
        <v>190110</v>
      </c>
      <c r="U47" s="284"/>
      <c r="V47" s="279"/>
      <c r="W47" s="85">
        <f t="shared" si="1"/>
        <v>0</v>
      </c>
      <c r="X47" s="83" t="s">
        <v>32</v>
      </c>
      <c r="Y47" s="63"/>
      <c r="Z47" s="284"/>
      <c r="AA47" s="279"/>
      <c r="AB47" s="85">
        <f t="shared" si="2"/>
        <v>0</v>
      </c>
      <c r="AC47" s="86">
        <v>0</v>
      </c>
      <c r="AD47" s="87">
        <f t="shared" si="4"/>
        <v>0</v>
      </c>
      <c r="AE47" s="224">
        <f t="shared" ref="AE47" si="23">ROUNDDOWN(SUM(G47,L47,P47,W47:W48,AB47:AB48,AD47:AD48),0)</f>
        <v>0</v>
      </c>
    </row>
    <row r="48" spans="1:31" s="88" customFormat="1" ht="20.149999999999999" customHeight="1">
      <c r="A48" s="194"/>
      <c r="B48" s="244"/>
      <c r="C48" s="198"/>
      <c r="D48" s="201"/>
      <c r="E48" s="203"/>
      <c r="F48" s="207"/>
      <c r="G48" s="210"/>
      <c r="H48" s="212"/>
      <c r="I48" s="239"/>
      <c r="J48" s="240"/>
      <c r="K48" s="241"/>
      <c r="L48" s="242"/>
      <c r="M48" s="212"/>
      <c r="N48" s="240"/>
      <c r="O48" s="241"/>
      <c r="P48" s="242"/>
      <c r="Q48" s="95" t="s">
        <v>33</v>
      </c>
      <c r="R48" s="96">
        <v>414597</v>
      </c>
      <c r="S48" s="95" t="s">
        <v>33</v>
      </c>
      <c r="T48" s="29">
        <f t="shared" si="18"/>
        <v>414597</v>
      </c>
      <c r="U48" s="286"/>
      <c r="V48" s="281"/>
      <c r="W48" s="97">
        <f t="shared" si="1"/>
        <v>0</v>
      </c>
      <c r="X48" s="110" t="s">
        <v>33</v>
      </c>
      <c r="Y48" s="67"/>
      <c r="Z48" s="286"/>
      <c r="AA48" s="281"/>
      <c r="AB48" s="97">
        <f t="shared" si="2"/>
        <v>0</v>
      </c>
      <c r="AC48" s="98">
        <v>0</v>
      </c>
      <c r="AD48" s="97">
        <f t="shared" si="4"/>
        <v>0</v>
      </c>
      <c r="AE48" s="219"/>
    </row>
    <row r="49" spans="1:31" s="88" customFormat="1" ht="20.149999999999999" customHeight="1">
      <c r="A49" s="192">
        <v>20</v>
      </c>
      <c r="B49" s="244" t="s">
        <v>100</v>
      </c>
      <c r="C49" s="196">
        <v>37</v>
      </c>
      <c r="D49" s="199"/>
      <c r="E49" s="202">
        <v>100</v>
      </c>
      <c r="F49" s="205">
        <v>36</v>
      </c>
      <c r="G49" s="208">
        <f t="shared" si="9"/>
        <v>0</v>
      </c>
      <c r="H49" s="211" t="s">
        <v>34</v>
      </c>
      <c r="I49" s="222" t="s">
        <v>34</v>
      </c>
      <c r="J49" s="230" t="s">
        <v>34</v>
      </c>
      <c r="K49" s="232" t="s">
        <v>34</v>
      </c>
      <c r="L49" s="234" t="s">
        <v>34</v>
      </c>
      <c r="M49" s="211" t="s">
        <v>34</v>
      </c>
      <c r="N49" s="230" t="s">
        <v>34</v>
      </c>
      <c r="O49" s="232" t="s">
        <v>34</v>
      </c>
      <c r="P49" s="234" t="s">
        <v>34</v>
      </c>
      <c r="Q49" s="83" t="s">
        <v>32</v>
      </c>
      <c r="R49" s="84">
        <v>38079</v>
      </c>
      <c r="S49" s="83" t="s">
        <v>32</v>
      </c>
      <c r="T49" s="28">
        <f t="shared" si="18"/>
        <v>38079</v>
      </c>
      <c r="U49" s="284"/>
      <c r="V49" s="279"/>
      <c r="W49" s="85">
        <f t="shared" si="1"/>
        <v>0</v>
      </c>
      <c r="X49" s="83" t="s">
        <v>32</v>
      </c>
      <c r="Y49" s="68"/>
      <c r="Z49" s="284"/>
      <c r="AA49" s="279"/>
      <c r="AB49" s="85">
        <f t="shared" si="2"/>
        <v>0</v>
      </c>
      <c r="AC49" s="86">
        <v>0</v>
      </c>
      <c r="AD49" s="87">
        <f t="shared" si="4"/>
        <v>0</v>
      </c>
      <c r="AE49" s="224">
        <f t="shared" ref="AE49" si="24">ROUNDDOWN(SUM(G49,L49,P49,W49:W50,AB49:AB50,AD49:AD50),0)</f>
        <v>0</v>
      </c>
    </row>
    <row r="50" spans="1:31" s="88" customFormat="1" ht="20.149999999999999" customHeight="1">
      <c r="A50" s="194"/>
      <c r="B50" s="244"/>
      <c r="C50" s="198"/>
      <c r="D50" s="201"/>
      <c r="E50" s="204"/>
      <c r="F50" s="207"/>
      <c r="G50" s="210"/>
      <c r="H50" s="213"/>
      <c r="I50" s="223"/>
      <c r="J50" s="231"/>
      <c r="K50" s="233"/>
      <c r="L50" s="235"/>
      <c r="M50" s="213"/>
      <c r="N50" s="231"/>
      <c r="O50" s="233"/>
      <c r="P50" s="235"/>
      <c r="Q50" s="95" t="s">
        <v>33</v>
      </c>
      <c r="R50" s="96">
        <v>91155</v>
      </c>
      <c r="S50" s="95" t="s">
        <v>33</v>
      </c>
      <c r="T50" s="29">
        <f t="shared" si="18"/>
        <v>91155</v>
      </c>
      <c r="U50" s="286"/>
      <c r="V50" s="281"/>
      <c r="W50" s="97">
        <f t="shared" si="1"/>
        <v>0</v>
      </c>
      <c r="X50" s="95" t="s">
        <v>33</v>
      </c>
      <c r="Y50" s="65"/>
      <c r="Z50" s="286"/>
      <c r="AA50" s="281"/>
      <c r="AB50" s="97">
        <f t="shared" si="2"/>
        <v>0</v>
      </c>
      <c r="AC50" s="98">
        <v>0</v>
      </c>
      <c r="AD50" s="97">
        <f t="shared" si="4"/>
        <v>0</v>
      </c>
      <c r="AE50" s="219"/>
    </row>
    <row r="51" spans="1:31" s="88" customFormat="1" ht="20.149999999999999" customHeight="1">
      <c r="A51" s="192">
        <v>21</v>
      </c>
      <c r="B51" s="244" t="s">
        <v>101</v>
      </c>
      <c r="C51" s="196">
        <v>48</v>
      </c>
      <c r="D51" s="199"/>
      <c r="E51" s="202">
        <v>100</v>
      </c>
      <c r="F51" s="205">
        <v>36</v>
      </c>
      <c r="G51" s="208">
        <f t="shared" si="9"/>
        <v>0</v>
      </c>
      <c r="H51" s="211" t="s">
        <v>34</v>
      </c>
      <c r="I51" s="222" t="s">
        <v>34</v>
      </c>
      <c r="J51" s="230" t="s">
        <v>34</v>
      </c>
      <c r="K51" s="232" t="s">
        <v>34</v>
      </c>
      <c r="L51" s="234" t="s">
        <v>34</v>
      </c>
      <c r="M51" s="211" t="s">
        <v>34</v>
      </c>
      <c r="N51" s="230" t="s">
        <v>34</v>
      </c>
      <c r="O51" s="232" t="s">
        <v>34</v>
      </c>
      <c r="P51" s="234" t="s">
        <v>34</v>
      </c>
      <c r="Q51" s="83" t="s">
        <v>32</v>
      </c>
      <c r="R51" s="84">
        <v>79884</v>
      </c>
      <c r="S51" s="83" t="s">
        <v>32</v>
      </c>
      <c r="T51" s="28">
        <f t="shared" si="18"/>
        <v>79884</v>
      </c>
      <c r="U51" s="284"/>
      <c r="V51" s="279"/>
      <c r="W51" s="85">
        <f t="shared" si="1"/>
        <v>0</v>
      </c>
      <c r="X51" s="83" t="s">
        <v>32</v>
      </c>
      <c r="Y51" s="63"/>
      <c r="Z51" s="284"/>
      <c r="AA51" s="279"/>
      <c r="AB51" s="85">
        <f t="shared" si="2"/>
        <v>0</v>
      </c>
      <c r="AC51" s="86">
        <v>0</v>
      </c>
      <c r="AD51" s="87">
        <f t="shared" si="4"/>
        <v>0</v>
      </c>
      <c r="AE51" s="224">
        <f t="shared" ref="AE51" si="25">ROUNDDOWN(SUM(G51,L51,P51,W51:W52,AB51:AB52,AD51:AD52),0)</f>
        <v>0</v>
      </c>
    </row>
    <row r="52" spans="1:31" s="88" customFormat="1" ht="20.149999999999999" customHeight="1">
      <c r="A52" s="194"/>
      <c r="B52" s="244"/>
      <c r="C52" s="198"/>
      <c r="D52" s="201"/>
      <c r="E52" s="204"/>
      <c r="F52" s="207"/>
      <c r="G52" s="210"/>
      <c r="H52" s="213"/>
      <c r="I52" s="223"/>
      <c r="J52" s="231"/>
      <c r="K52" s="233"/>
      <c r="L52" s="235"/>
      <c r="M52" s="213"/>
      <c r="N52" s="231"/>
      <c r="O52" s="233"/>
      <c r="P52" s="235"/>
      <c r="Q52" s="95" t="s">
        <v>33</v>
      </c>
      <c r="R52" s="96">
        <v>231777</v>
      </c>
      <c r="S52" s="95" t="s">
        <v>33</v>
      </c>
      <c r="T52" s="29">
        <f t="shared" si="18"/>
        <v>231777</v>
      </c>
      <c r="U52" s="286"/>
      <c r="V52" s="281"/>
      <c r="W52" s="97">
        <f t="shared" si="1"/>
        <v>0</v>
      </c>
      <c r="X52" s="95" t="s">
        <v>33</v>
      </c>
      <c r="Y52" s="65"/>
      <c r="Z52" s="286"/>
      <c r="AA52" s="281"/>
      <c r="AB52" s="97">
        <f t="shared" si="2"/>
        <v>0</v>
      </c>
      <c r="AC52" s="98">
        <v>0</v>
      </c>
      <c r="AD52" s="97">
        <f t="shared" si="4"/>
        <v>0</v>
      </c>
      <c r="AE52" s="219"/>
    </row>
    <row r="53" spans="1:31" s="88" customFormat="1" ht="20.149999999999999" customHeight="1">
      <c r="A53" s="192">
        <v>22</v>
      </c>
      <c r="B53" s="244" t="s">
        <v>102</v>
      </c>
      <c r="C53" s="196">
        <v>128</v>
      </c>
      <c r="D53" s="199"/>
      <c r="E53" s="202">
        <v>100</v>
      </c>
      <c r="F53" s="205">
        <v>36</v>
      </c>
      <c r="G53" s="208">
        <f>(ROUNDDOWN(C53*D53*(185-E53)/100,2))*F53</f>
        <v>0</v>
      </c>
      <c r="H53" s="211" t="s">
        <v>34</v>
      </c>
      <c r="I53" s="222" t="s">
        <v>34</v>
      </c>
      <c r="J53" s="230" t="s">
        <v>34</v>
      </c>
      <c r="K53" s="232" t="s">
        <v>34</v>
      </c>
      <c r="L53" s="234" t="s">
        <v>34</v>
      </c>
      <c r="M53" s="211" t="s">
        <v>34</v>
      </c>
      <c r="N53" s="230" t="s">
        <v>34</v>
      </c>
      <c r="O53" s="232" t="s">
        <v>34</v>
      </c>
      <c r="P53" s="234" t="s">
        <v>34</v>
      </c>
      <c r="Q53" s="83" t="s">
        <v>32</v>
      </c>
      <c r="R53" s="84">
        <v>208782</v>
      </c>
      <c r="S53" s="83" t="s">
        <v>32</v>
      </c>
      <c r="T53" s="28">
        <f t="shared" si="18"/>
        <v>208782</v>
      </c>
      <c r="U53" s="284"/>
      <c r="V53" s="279"/>
      <c r="W53" s="85">
        <f t="shared" si="1"/>
        <v>0</v>
      </c>
      <c r="X53" s="83" t="s">
        <v>32</v>
      </c>
      <c r="Y53" s="63"/>
      <c r="Z53" s="284"/>
      <c r="AA53" s="279"/>
      <c r="AB53" s="85">
        <f t="shared" si="2"/>
        <v>0</v>
      </c>
      <c r="AC53" s="86">
        <v>0</v>
      </c>
      <c r="AD53" s="87">
        <f t="shared" si="4"/>
        <v>0</v>
      </c>
      <c r="AE53" s="224">
        <f t="shared" ref="AE53" si="26">ROUNDDOWN(SUM(G53,L53,P53,W53:W54,AB53:AB54,AD53:AD54),0)</f>
        <v>0</v>
      </c>
    </row>
    <row r="54" spans="1:31" s="88" customFormat="1" ht="20.149999999999999" customHeight="1">
      <c r="A54" s="194"/>
      <c r="B54" s="244"/>
      <c r="C54" s="198"/>
      <c r="D54" s="201"/>
      <c r="E54" s="204"/>
      <c r="F54" s="207"/>
      <c r="G54" s="210"/>
      <c r="H54" s="213"/>
      <c r="I54" s="223"/>
      <c r="J54" s="231"/>
      <c r="K54" s="233"/>
      <c r="L54" s="235"/>
      <c r="M54" s="213"/>
      <c r="N54" s="231"/>
      <c r="O54" s="233"/>
      <c r="P54" s="235"/>
      <c r="Q54" s="95" t="s">
        <v>33</v>
      </c>
      <c r="R54" s="96">
        <v>528378</v>
      </c>
      <c r="S54" s="95" t="s">
        <v>33</v>
      </c>
      <c r="T54" s="29">
        <f t="shared" si="18"/>
        <v>528378</v>
      </c>
      <c r="U54" s="286"/>
      <c r="V54" s="281"/>
      <c r="W54" s="97">
        <f t="shared" si="1"/>
        <v>0</v>
      </c>
      <c r="X54" s="95" t="s">
        <v>33</v>
      </c>
      <c r="Y54" s="65"/>
      <c r="Z54" s="286"/>
      <c r="AA54" s="281"/>
      <c r="AB54" s="97">
        <f t="shared" si="2"/>
        <v>0</v>
      </c>
      <c r="AC54" s="98">
        <v>0</v>
      </c>
      <c r="AD54" s="97">
        <f t="shared" si="4"/>
        <v>0</v>
      </c>
      <c r="AE54" s="219"/>
    </row>
    <row r="55" spans="1:31" s="88" customFormat="1" ht="20.149999999999999" customHeight="1">
      <c r="A55" s="192">
        <v>23</v>
      </c>
      <c r="B55" s="244" t="s">
        <v>103</v>
      </c>
      <c r="C55" s="196">
        <v>73</v>
      </c>
      <c r="D55" s="199"/>
      <c r="E55" s="202">
        <v>100</v>
      </c>
      <c r="F55" s="205">
        <v>36</v>
      </c>
      <c r="G55" s="208">
        <f>(ROUNDDOWN(C55*D55*(185-E55)/100,2))*F55</f>
        <v>0</v>
      </c>
      <c r="H55" s="211" t="s">
        <v>34</v>
      </c>
      <c r="I55" s="222" t="s">
        <v>34</v>
      </c>
      <c r="J55" s="230" t="s">
        <v>34</v>
      </c>
      <c r="K55" s="232" t="s">
        <v>34</v>
      </c>
      <c r="L55" s="234" t="s">
        <v>34</v>
      </c>
      <c r="M55" s="211" t="s">
        <v>34</v>
      </c>
      <c r="N55" s="230" t="s">
        <v>34</v>
      </c>
      <c r="O55" s="232" t="s">
        <v>34</v>
      </c>
      <c r="P55" s="234" t="s">
        <v>34</v>
      </c>
      <c r="Q55" s="83" t="s">
        <v>32</v>
      </c>
      <c r="R55" s="84">
        <v>116793</v>
      </c>
      <c r="S55" s="83" t="s">
        <v>32</v>
      </c>
      <c r="T55" s="28">
        <f t="shared" si="18"/>
        <v>116793</v>
      </c>
      <c r="U55" s="284"/>
      <c r="V55" s="279"/>
      <c r="W55" s="85">
        <f t="shared" si="1"/>
        <v>0</v>
      </c>
      <c r="X55" s="83" t="s">
        <v>32</v>
      </c>
      <c r="Y55" s="63"/>
      <c r="Z55" s="284"/>
      <c r="AA55" s="279"/>
      <c r="AB55" s="85">
        <f t="shared" si="2"/>
        <v>0</v>
      </c>
      <c r="AC55" s="86">
        <v>0</v>
      </c>
      <c r="AD55" s="87">
        <f t="shared" si="4"/>
        <v>0</v>
      </c>
      <c r="AE55" s="224">
        <f>ROUNDDOWN(SUM(G55,L55,P55,W55:W56,AB55:AB56,AD55:AD56),0)</f>
        <v>0</v>
      </c>
    </row>
    <row r="56" spans="1:31" s="88" customFormat="1" ht="20.149999999999999" customHeight="1" thickBot="1">
      <c r="A56" s="194"/>
      <c r="B56" s="244"/>
      <c r="C56" s="198"/>
      <c r="D56" s="201"/>
      <c r="E56" s="203"/>
      <c r="F56" s="207"/>
      <c r="G56" s="209"/>
      <c r="H56" s="212"/>
      <c r="I56" s="239"/>
      <c r="J56" s="240"/>
      <c r="K56" s="241"/>
      <c r="L56" s="242"/>
      <c r="M56" s="212"/>
      <c r="N56" s="240"/>
      <c r="O56" s="241"/>
      <c r="P56" s="242"/>
      <c r="Q56" s="95" t="s">
        <v>33</v>
      </c>
      <c r="R56" s="96">
        <v>290664</v>
      </c>
      <c r="S56" s="95" t="s">
        <v>33</v>
      </c>
      <c r="T56" s="29">
        <f t="shared" si="18"/>
        <v>290664</v>
      </c>
      <c r="U56" s="286"/>
      <c r="V56" s="281"/>
      <c r="W56" s="97">
        <f t="shared" si="1"/>
        <v>0</v>
      </c>
      <c r="X56" s="110" t="s">
        <v>33</v>
      </c>
      <c r="Y56" s="67"/>
      <c r="Z56" s="286"/>
      <c r="AA56" s="281"/>
      <c r="AB56" s="97">
        <f t="shared" si="2"/>
        <v>0</v>
      </c>
      <c r="AC56" s="98">
        <v>0</v>
      </c>
      <c r="AD56" s="97">
        <f t="shared" si="4"/>
        <v>0</v>
      </c>
      <c r="AE56" s="219"/>
    </row>
    <row r="57" spans="1:31" s="88" customFormat="1" ht="20.149999999999999" customHeight="1">
      <c r="A57" s="254" t="s">
        <v>35</v>
      </c>
      <c r="B57" s="255"/>
      <c r="C57" s="245" t="s">
        <v>105</v>
      </c>
      <c r="D57" s="232" t="s">
        <v>34</v>
      </c>
      <c r="E57" s="222" t="s">
        <v>34</v>
      </c>
      <c r="F57" s="232" t="s">
        <v>34</v>
      </c>
      <c r="G57" s="247">
        <f>SUM(G7:G56)</f>
        <v>0</v>
      </c>
      <c r="H57" s="211" t="s">
        <v>34</v>
      </c>
      <c r="I57" s="230" t="s">
        <v>34</v>
      </c>
      <c r="J57" s="230" t="s">
        <v>34</v>
      </c>
      <c r="K57" s="232" t="s">
        <v>34</v>
      </c>
      <c r="L57" s="250">
        <f>SUM(L7:L56)</f>
        <v>0</v>
      </c>
      <c r="M57" s="211" t="s">
        <v>34</v>
      </c>
      <c r="N57" s="230" t="s">
        <v>34</v>
      </c>
      <c r="O57" s="232" t="s">
        <v>34</v>
      </c>
      <c r="P57" s="250">
        <f>SUM(P7:P56)</f>
        <v>0</v>
      </c>
      <c r="Q57" s="192" t="s">
        <v>36</v>
      </c>
      <c r="R57" s="266">
        <f>SUM(R7:R56)</f>
        <v>39096789</v>
      </c>
      <c r="S57" s="192" t="s">
        <v>36</v>
      </c>
      <c r="T57" s="252">
        <f>SUM(T7:T56)</f>
        <v>39096789</v>
      </c>
      <c r="U57" s="260" t="s">
        <v>36</v>
      </c>
      <c r="V57" s="111"/>
      <c r="W57" s="264">
        <f>SUM(W7:W56)</f>
        <v>0</v>
      </c>
      <c r="X57" s="192" t="s">
        <v>36</v>
      </c>
      <c r="Y57" s="252">
        <f>SUM(Y7:Y56)</f>
        <v>0</v>
      </c>
      <c r="Z57" s="260" t="s">
        <v>36</v>
      </c>
      <c r="AA57" s="111"/>
      <c r="AB57" s="264">
        <f>SUM(AB7:AB56)</f>
        <v>0</v>
      </c>
      <c r="AC57" s="260" t="s">
        <v>36</v>
      </c>
      <c r="AD57" s="262">
        <f>SUM(AD7:AD56)</f>
        <v>0</v>
      </c>
      <c r="AE57" s="258">
        <f>SUM(AE7:AE56)</f>
        <v>0</v>
      </c>
    </row>
    <row r="58" spans="1:31" s="88" customFormat="1" ht="20.149999999999999" customHeight="1" thickBot="1">
      <c r="A58" s="256"/>
      <c r="B58" s="257"/>
      <c r="C58" s="246"/>
      <c r="D58" s="233"/>
      <c r="E58" s="223"/>
      <c r="F58" s="233"/>
      <c r="G58" s="248"/>
      <c r="H58" s="213"/>
      <c r="I58" s="231"/>
      <c r="J58" s="231"/>
      <c r="K58" s="233"/>
      <c r="L58" s="251"/>
      <c r="M58" s="213"/>
      <c r="N58" s="231"/>
      <c r="O58" s="233"/>
      <c r="P58" s="251"/>
      <c r="Q58" s="194"/>
      <c r="R58" s="267"/>
      <c r="S58" s="194"/>
      <c r="T58" s="253"/>
      <c r="U58" s="261"/>
      <c r="V58" s="112"/>
      <c r="W58" s="265"/>
      <c r="X58" s="194"/>
      <c r="Y58" s="253"/>
      <c r="Z58" s="261"/>
      <c r="AA58" s="112"/>
      <c r="AB58" s="265"/>
      <c r="AC58" s="261"/>
      <c r="AD58" s="263"/>
      <c r="AE58" s="259"/>
    </row>
    <row r="59" spans="1:31" s="113" customFormat="1" ht="22.5">
      <c r="H59" s="114"/>
      <c r="M59" s="114"/>
    </row>
    <row r="60" spans="1:31" s="113" customFormat="1" ht="29.5" customHeight="1">
      <c r="A60" s="115" t="s">
        <v>77</v>
      </c>
      <c r="B60" s="115"/>
      <c r="C60" s="115"/>
      <c r="D60" s="115"/>
      <c r="E60" s="115"/>
      <c r="F60" s="115"/>
      <c r="G60" s="115"/>
      <c r="H60" s="116"/>
      <c r="I60" s="115"/>
      <c r="J60" s="115"/>
      <c r="K60" s="115"/>
      <c r="L60" s="115"/>
      <c r="M60" s="116"/>
      <c r="N60" s="115"/>
      <c r="O60" s="115"/>
      <c r="P60" s="115"/>
      <c r="Q60" s="115"/>
      <c r="R60" s="115"/>
      <c r="S60" s="115"/>
      <c r="T60" s="115"/>
    </row>
    <row r="61" spans="1:31" s="118" customFormat="1" ht="30" customHeight="1">
      <c r="A61" s="117" t="s">
        <v>51</v>
      </c>
      <c r="B61" s="117"/>
      <c r="C61" s="117"/>
      <c r="D61" s="117"/>
      <c r="E61" s="117"/>
      <c r="F61" s="117"/>
      <c r="G61" s="117"/>
      <c r="H61" s="117"/>
      <c r="I61" s="117"/>
      <c r="J61" s="117"/>
      <c r="K61" s="117"/>
      <c r="L61" s="117"/>
      <c r="M61" s="117"/>
      <c r="N61" s="117"/>
      <c r="O61" s="117"/>
      <c r="P61" s="117"/>
      <c r="Q61" s="117"/>
      <c r="R61" s="117"/>
      <c r="S61" s="117"/>
      <c r="T61" s="117"/>
      <c r="X61" s="117"/>
      <c r="Y61" s="117"/>
    </row>
    <row r="62" spans="1:31" s="118" customFormat="1" ht="29.25" customHeight="1">
      <c r="A62" s="249" t="s">
        <v>52</v>
      </c>
      <c r="B62" s="249"/>
      <c r="C62" s="249"/>
      <c r="D62" s="249"/>
      <c r="E62" s="249"/>
      <c r="F62" s="249"/>
      <c r="G62" s="249"/>
      <c r="H62" s="249"/>
      <c r="I62" s="249"/>
      <c r="J62" s="249"/>
      <c r="K62" s="249"/>
      <c r="L62" s="249"/>
      <c r="M62" s="249"/>
      <c r="N62" s="249"/>
      <c r="O62" s="249"/>
      <c r="P62" s="249"/>
      <c r="Q62" s="249"/>
      <c r="R62" s="249"/>
      <c r="S62" s="249"/>
      <c r="T62" s="249"/>
    </row>
    <row r="63" spans="1:31" s="118" customFormat="1" ht="30" customHeight="1">
      <c r="A63" s="119" t="s">
        <v>159</v>
      </c>
      <c r="B63" s="119"/>
      <c r="C63" s="119"/>
      <c r="D63" s="119"/>
      <c r="E63" s="119"/>
      <c r="F63" s="119"/>
      <c r="G63" s="119"/>
      <c r="H63" s="119"/>
      <c r="I63" s="120"/>
      <c r="J63" s="120"/>
      <c r="K63" s="120"/>
      <c r="L63" s="120"/>
      <c r="M63" s="119"/>
      <c r="N63" s="120"/>
      <c r="O63" s="120"/>
      <c r="P63" s="120"/>
      <c r="Q63" s="120"/>
      <c r="R63" s="120"/>
      <c r="S63" s="120"/>
      <c r="T63" s="120"/>
      <c r="X63" s="121"/>
      <c r="Y63" s="121"/>
    </row>
    <row r="64" spans="1:31" ht="30" customHeight="1">
      <c r="A64" s="115" t="s">
        <v>123</v>
      </c>
      <c r="B64" s="122"/>
      <c r="C64" s="122"/>
      <c r="D64" s="122"/>
      <c r="E64" s="122"/>
      <c r="F64" s="122"/>
      <c r="G64" s="122"/>
      <c r="H64" s="123"/>
      <c r="I64" s="122"/>
      <c r="J64" s="122"/>
      <c r="K64" s="122"/>
      <c r="L64" s="122"/>
      <c r="M64" s="123"/>
      <c r="N64" s="122"/>
      <c r="O64" s="122"/>
      <c r="P64" s="122"/>
      <c r="Q64" s="122"/>
      <c r="R64" s="122"/>
      <c r="S64" s="122"/>
      <c r="T64" s="122"/>
    </row>
    <row r="65" spans="1:25" ht="30" customHeight="1">
      <c r="A65" s="115" t="s">
        <v>160</v>
      </c>
      <c r="B65" s="122"/>
      <c r="C65" s="122"/>
      <c r="D65" s="122"/>
      <c r="E65" s="122"/>
      <c r="F65" s="122"/>
      <c r="G65" s="122"/>
      <c r="H65" s="123"/>
      <c r="I65" s="122"/>
      <c r="J65" s="122"/>
      <c r="K65" s="122"/>
      <c r="L65" s="122"/>
      <c r="M65" s="123"/>
      <c r="N65" s="122"/>
      <c r="O65" s="122"/>
      <c r="P65" s="122"/>
      <c r="Q65" s="122"/>
      <c r="R65" s="122"/>
      <c r="S65" s="122"/>
      <c r="T65" s="122"/>
    </row>
    <row r="66" spans="1:25" s="118" customFormat="1" ht="30" customHeight="1">
      <c r="A66" s="119" t="s">
        <v>53</v>
      </c>
      <c r="B66" s="119"/>
      <c r="C66" s="119"/>
      <c r="D66" s="119"/>
      <c r="E66" s="119"/>
      <c r="F66" s="119"/>
      <c r="G66" s="119"/>
      <c r="H66" s="119"/>
      <c r="I66" s="120"/>
      <c r="J66" s="120"/>
      <c r="K66" s="120"/>
      <c r="L66" s="120"/>
      <c r="M66" s="119"/>
      <c r="N66" s="120"/>
      <c r="O66" s="120"/>
      <c r="P66" s="120"/>
      <c r="Q66" s="120"/>
      <c r="R66" s="120"/>
      <c r="S66" s="120"/>
      <c r="T66" s="120"/>
      <c r="X66" s="121"/>
      <c r="Y66" s="121"/>
    </row>
  </sheetData>
  <sheetProtection password="B682" sheet="1" objects="1" scenarios="1" selectLockedCells="1"/>
  <mergeCells count="445">
    <mergeCell ref="AE10:AE13"/>
    <mergeCell ref="B10:B13"/>
    <mergeCell ref="C10:C13"/>
    <mergeCell ref="D10:D13"/>
    <mergeCell ref="E10:E13"/>
    <mergeCell ref="F10:F13"/>
    <mergeCell ref="G10:G13"/>
    <mergeCell ref="H10:H13"/>
    <mergeCell ref="K10:K13"/>
    <mergeCell ref="L10:L13"/>
    <mergeCell ref="J10:J13"/>
    <mergeCell ref="I10:I13"/>
    <mergeCell ref="O7:O9"/>
    <mergeCell ref="P7:P9"/>
    <mergeCell ref="M14:M16"/>
    <mergeCell ref="N14:N16"/>
    <mergeCell ref="O14:O16"/>
    <mergeCell ref="P14:P16"/>
    <mergeCell ref="M10:M13"/>
    <mergeCell ref="N10:N13"/>
    <mergeCell ref="O10:O13"/>
    <mergeCell ref="P10:P13"/>
    <mergeCell ref="M53:M54"/>
    <mergeCell ref="N53:N54"/>
    <mergeCell ref="O53:O54"/>
    <mergeCell ref="P53:P54"/>
    <mergeCell ref="M55:M56"/>
    <mergeCell ref="N55:N56"/>
    <mergeCell ref="O55:O56"/>
    <mergeCell ref="P55:P56"/>
    <mergeCell ref="M45:M46"/>
    <mergeCell ref="N45:N46"/>
    <mergeCell ref="O45:O46"/>
    <mergeCell ref="P45:P46"/>
    <mergeCell ref="M47:M48"/>
    <mergeCell ref="N47:N48"/>
    <mergeCell ref="O47:O48"/>
    <mergeCell ref="P47:P48"/>
    <mergeCell ref="M41:M42"/>
    <mergeCell ref="N41:N42"/>
    <mergeCell ref="O41:O42"/>
    <mergeCell ref="P41:P42"/>
    <mergeCell ref="M43:M44"/>
    <mergeCell ref="N43:N44"/>
    <mergeCell ref="O43:O44"/>
    <mergeCell ref="P43:P44"/>
    <mergeCell ref="M37:M38"/>
    <mergeCell ref="N37:N38"/>
    <mergeCell ref="O37:O38"/>
    <mergeCell ref="P37:P38"/>
    <mergeCell ref="M39:M40"/>
    <mergeCell ref="N39:N40"/>
    <mergeCell ref="O39:O40"/>
    <mergeCell ref="P39:P40"/>
    <mergeCell ref="M33:M34"/>
    <mergeCell ref="N33:N34"/>
    <mergeCell ref="O33:O34"/>
    <mergeCell ref="P33:P34"/>
    <mergeCell ref="M35:M36"/>
    <mergeCell ref="N35:N36"/>
    <mergeCell ref="O35:O36"/>
    <mergeCell ref="P35:P36"/>
    <mergeCell ref="N27:N28"/>
    <mergeCell ref="O27:O28"/>
    <mergeCell ref="P27:P28"/>
    <mergeCell ref="M29:M30"/>
    <mergeCell ref="N29:N30"/>
    <mergeCell ref="O29:O30"/>
    <mergeCell ref="P29:P30"/>
    <mergeCell ref="M31:M32"/>
    <mergeCell ref="N31:N32"/>
    <mergeCell ref="O31:O32"/>
    <mergeCell ref="P31:P32"/>
    <mergeCell ref="M21:M22"/>
    <mergeCell ref="N21:N22"/>
    <mergeCell ref="O21:O22"/>
    <mergeCell ref="P21:P22"/>
    <mergeCell ref="M23:M24"/>
    <mergeCell ref="N23:N24"/>
    <mergeCell ref="O23:O24"/>
    <mergeCell ref="P23:P24"/>
    <mergeCell ref="A10:A13"/>
    <mergeCell ref="J21:J22"/>
    <mergeCell ref="K21:K22"/>
    <mergeCell ref="L21:L22"/>
    <mergeCell ref="D21:D22"/>
    <mergeCell ref="E21:E22"/>
    <mergeCell ref="F21:F22"/>
    <mergeCell ref="G21:G22"/>
    <mergeCell ref="H21:H22"/>
    <mergeCell ref="I21:I22"/>
    <mergeCell ref="A17:A18"/>
    <mergeCell ref="B17:B18"/>
    <mergeCell ref="C17:C18"/>
    <mergeCell ref="D17:D18"/>
    <mergeCell ref="E17:E18"/>
    <mergeCell ref="F17:F18"/>
    <mergeCell ref="J53:J54"/>
    <mergeCell ref="K53:K54"/>
    <mergeCell ref="L53:L54"/>
    <mergeCell ref="AE53:AE54"/>
    <mergeCell ref="J49:J50"/>
    <mergeCell ref="AE57:AE58"/>
    <mergeCell ref="H57:H58"/>
    <mergeCell ref="I57:I58"/>
    <mergeCell ref="J57:J58"/>
    <mergeCell ref="AC57:AC58"/>
    <mergeCell ref="AD57:AD58"/>
    <mergeCell ref="X57:X58"/>
    <mergeCell ref="Y57:Y58"/>
    <mergeCell ref="Z57:Z58"/>
    <mergeCell ref="AB57:AB58"/>
    <mergeCell ref="Q57:Q58"/>
    <mergeCell ref="R57:R58"/>
    <mergeCell ref="K49:K50"/>
    <mergeCell ref="L49:L50"/>
    <mergeCell ref="AE49:AE50"/>
    <mergeCell ref="M49:M50"/>
    <mergeCell ref="N49:N50"/>
    <mergeCell ref="U57:U58"/>
    <mergeCell ref="W57:W58"/>
    <mergeCell ref="C57:C58"/>
    <mergeCell ref="D57:D58"/>
    <mergeCell ref="E57:E58"/>
    <mergeCell ref="F57:F58"/>
    <mergeCell ref="G57:G58"/>
    <mergeCell ref="A62:T62"/>
    <mergeCell ref="K57:K58"/>
    <mergeCell ref="L57:L58"/>
    <mergeCell ref="S57:S58"/>
    <mergeCell ref="T57:T58"/>
    <mergeCell ref="A57:B58"/>
    <mergeCell ref="M57:M58"/>
    <mergeCell ref="N57:N58"/>
    <mergeCell ref="O57:O58"/>
    <mergeCell ref="P57:P58"/>
    <mergeCell ref="A55:A56"/>
    <mergeCell ref="B55:B56"/>
    <mergeCell ref="C55:C56"/>
    <mergeCell ref="D55:D56"/>
    <mergeCell ref="E55:E56"/>
    <mergeCell ref="F55:F56"/>
    <mergeCell ref="AE55:AE56"/>
    <mergeCell ref="G55:G56"/>
    <mergeCell ref="H55:H56"/>
    <mergeCell ref="I55:I56"/>
    <mergeCell ref="J55:J56"/>
    <mergeCell ref="K55:K56"/>
    <mergeCell ref="L55:L56"/>
    <mergeCell ref="A53:A54"/>
    <mergeCell ref="B53:B54"/>
    <mergeCell ref="C53:C54"/>
    <mergeCell ref="D53:D54"/>
    <mergeCell ref="E53:E54"/>
    <mergeCell ref="F53:F54"/>
    <mergeCell ref="G53:G54"/>
    <mergeCell ref="H53:H54"/>
    <mergeCell ref="I53:I54"/>
    <mergeCell ref="I49:I50"/>
    <mergeCell ref="A51:A52"/>
    <mergeCell ref="B51:B52"/>
    <mergeCell ref="C51:C52"/>
    <mergeCell ref="D51:D52"/>
    <mergeCell ref="E51:E52"/>
    <mergeCell ref="F51:F52"/>
    <mergeCell ref="AE51:AE52"/>
    <mergeCell ref="G51:G52"/>
    <mergeCell ref="H51:H52"/>
    <mergeCell ref="I51:I52"/>
    <mergeCell ref="J51:J52"/>
    <mergeCell ref="K51:K52"/>
    <mergeCell ref="L51:L52"/>
    <mergeCell ref="O49:O50"/>
    <mergeCell ref="P49:P50"/>
    <mergeCell ref="M51:M52"/>
    <mergeCell ref="N51:N52"/>
    <mergeCell ref="O51:O52"/>
    <mergeCell ref="P51:P52"/>
    <mergeCell ref="G45:G46"/>
    <mergeCell ref="A49:A50"/>
    <mergeCell ref="B49:B50"/>
    <mergeCell ref="C49:C50"/>
    <mergeCell ref="D49:D50"/>
    <mergeCell ref="E49:E50"/>
    <mergeCell ref="F49:F50"/>
    <mergeCell ref="G49:G50"/>
    <mergeCell ref="H49:H50"/>
    <mergeCell ref="D41:D42"/>
    <mergeCell ref="J45:J46"/>
    <mergeCell ref="K45:K46"/>
    <mergeCell ref="L45:L46"/>
    <mergeCell ref="AE45:AE46"/>
    <mergeCell ref="A47:A48"/>
    <mergeCell ref="B47:B48"/>
    <mergeCell ref="C47:C48"/>
    <mergeCell ref="D47:D48"/>
    <mergeCell ref="E47:E48"/>
    <mergeCell ref="F47:F48"/>
    <mergeCell ref="AE47:AE48"/>
    <mergeCell ref="G47:G48"/>
    <mergeCell ref="H47:H48"/>
    <mergeCell ref="I47:I48"/>
    <mergeCell ref="J47:J48"/>
    <mergeCell ref="K47:K48"/>
    <mergeCell ref="L47:L48"/>
    <mergeCell ref="A45:A46"/>
    <mergeCell ref="B45:B46"/>
    <mergeCell ref="C45:C46"/>
    <mergeCell ref="D45:D46"/>
    <mergeCell ref="E45:E46"/>
    <mergeCell ref="F45:F46"/>
    <mergeCell ref="L37:L38"/>
    <mergeCell ref="H45:H46"/>
    <mergeCell ref="I45:I46"/>
    <mergeCell ref="J41:J42"/>
    <mergeCell ref="K41:K42"/>
    <mergeCell ref="L41:L42"/>
    <mergeCell ref="I41:I42"/>
    <mergeCell ref="AE41:AE42"/>
    <mergeCell ref="A43:A44"/>
    <mergeCell ref="B43:B44"/>
    <mergeCell ref="C43:C44"/>
    <mergeCell ref="D43:D44"/>
    <mergeCell ref="E43:E44"/>
    <mergeCell ref="F43:F44"/>
    <mergeCell ref="AE43:AE44"/>
    <mergeCell ref="G43:G44"/>
    <mergeCell ref="H43:H44"/>
    <mergeCell ref="I43:I44"/>
    <mergeCell ref="J43:J44"/>
    <mergeCell ref="K43:K44"/>
    <mergeCell ref="L43:L44"/>
    <mergeCell ref="A41:A42"/>
    <mergeCell ref="B41:B42"/>
    <mergeCell ref="C41:C42"/>
    <mergeCell ref="G37:G38"/>
    <mergeCell ref="E41:E42"/>
    <mergeCell ref="F41:F42"/>
    <mergeCell ref="G41:G42"/>
    <mergeCell ref="H41:H42"/>
    <mergeCell ref="J37:J38"/>
    <mergeCell ref="K37:K38"/>
    <mergeCell ref="H37:H38"/>
    <mergeCell ref="I37:I38"/>
    <mergeCell ref="F33:F34"/>
    <mergeCell ref="G33:G34"/>
    <mergeCell ref="H33:H34"/>
    <mergeCell ref="I33:I34"/>
    <mergeCell ref="AE37:AE38"/>
    <mergeCell ref="A39:A40"/>
    <mergeCell ref="B39:B40"/>
    <mergeCell ref="C39:C40"/>
    <mergeCell ref="D39:D40"/>
    <mergeCell ref="E39:E40"/>
    <mergeCell ref="F39:F40"/>
    <mergeCell ref="AE39:AE40"/>
    <mergeCell ref="G39:G40"/>
    <mergeCell ref="H39:H40"/>
    <mergeCell ref="I39:I40"/>
    <mergeCell ref="J39:J40"/>
    <mergeCell ref="K39:K40"/>
    <mergeCell ref="L39:L40"/>
    <mergeCell ref="A37:A38"/>
    <mergeCell ref="B37:B38"/>
    <mergeCell ref="C37:C38"/>
    <mergeCell ref="D37:D38"/>
    <mergeCell ref="E37:E38"/>
    <mergeCell ref="F37:F38"/>
    <mergeCell ref="J33:J34"/>
    <mergeCell ref="K33:K34"/>
    <mergeCell ref="L29:L30"/>
    <mergeCell ref="AE29:AE30"/>
    <mergeCell ref="L33:L34"/>
    <mergeCell ref="AE33:AE34"/>
    <mergeCell ref="A35:A36"/>
    <mergeCell ref="B35:B36"/>
    <mergeCell ref="C35:C36"/>
    <mergeCell ref="D35:D36"/>
    <mergeCell ref="E35:E36"/>
    <mergeCell ref="F35:F36"/>
    <mergeCell ref="AE35:AE36"/>
    <mergeCell ref="G35:G36"/>
    <mergeCell ref="H35:H36"/>
    <mergeCell ref="I35:I36"/>
    <mergeCell ref="J35:J36"/>
    <mergeCell ref="K35:K36"/>
    <mergeCell ref="L35:L36"/>
    <mergeCell ref="A33:A34"/>
    <mergeCell ref="B33:B34"/>
    <mergeCell ref="C33:C34"/>
    <mergeCell ref="D33:D34"/>
    <mergeCell ref="E33:E34"/>
    <mergeCell ref="A31:A32"/>
    <mergeCell ref="B31:B32"/>
    <mergeCell ref="C31:C32"/>
    <mergeCell ref="D31:D32"/>
    <mergeCell ref="E31:E32"/>
    <mergeCell ref="F31:F32"/>
    <mergeCell ref="AE31:AE32"/>
    <mergeCell ref="G31:G32"/>
    <mergeCell ref="H31:H32"/>
    <mergeCell ref="I31:I32"/>
    <mergeCell ref="J31:J32"/>
    <mergeCell ref="K31:K32"/>
    <mergeCell ref="L31:L32"/>
    <mergeCell ref="AE25:AE26"/>
    <mergeCell ref="A27:A28"/>
    <mergeCell ref="B27:B28"/>
    <mergeCell ref="C27:C28"/>
    <mergeCell ref="D27:D28"/>
    <mergeCell ref="E27:E28"/>
    <mergeCell ref="F27:F28"/>
    <mergeCell ref="AE27:AE28"/>
    <mergeCell ref="G27:G28"/>
    <mergeCell ref="H27:H28"/>
    <mergeCell ref="I27:I28"/>
    <mergeCell ref="J27:J28"/>
    <mergeCell ref="K27:K28"/>
    <mergeCell ref="L27:L28"/>
    <mergeCell ref="A25:A26"/>
    <mergeCell ref="B25:B26"/>
    <mergeCell ref="C25:C26"/>
    <mergeCell ref="M25:M26"/>
    <mergeCell ref="N25:N26"/>
    <mergeCell ref="O25:O26"/>
    <mergeCell ref="P25:P26"/>
    <mergeCell ref="M27:M28"/>
    <mergeCell ref="J25:J26"/>
    <mergeCell ref="K25:K26"/>
    <mergeCell ref="A29:A30"/>
    <mergeCell ref="B29:B30"/>
    <mergeCell ref="C29:C30"/>
    <mergeCell ref="D29:D30"/>
    <mergeCell ref="E29:E30"/>
    <mergeCell ref="F29:F30"/>
    <mergeCell ref="L25:L26"/>
    <mergeCell ref="J29:J30"/>
    <mergeCell ref="G29:G30"/>
    <mergeCell ref="H29:H30"/>
    <mergeCell ref="I29:I30"/>
    <mergeCell ref="K29:K30"/>
    <mergeCell ref="D25:D26"/>
    <mergeCell ref="E25:E26"/>
    <mergeCell ref="F25:F26"/>
    <mergeCell ref="G25:G26"/>
    <mergeCell ref="H25:H26"/>
    <mergeCell ref="I25:I26"/>
    <mergeCell ref="G17:G18"/>
    <mergeCell ref="AE21:AE22"/>
    <mergeCell ref="A23:A24"/>
    <mergeCell ref="B23:B24"/>
    <mergeCell ref="C23:C24"/>
    <mergeCell ref="D23:D24"/>
    <mergeCell ref="E23:E24"/>
    <mergeCell ref="F23:F24"/>
    <mergeCell ref="AE23:AE24"/>
    <mergeCell ref="G23:G24"/>
    <mergeCell ref="H23:H24"/>
    <mergeCell ref="I23:I24"/>
    <mergeCell ref="J23:J24"/>
    <mergeCell ref="K23:K24"/>
    <mergeCell ref="L23:L24"/>
    <mergeCell ref="A21:A22"/>
    <mergeCell ref="B21:B22"/>
    <mergeCell ref="C21:C22"/>
    <mergeCell ref="A19:A20"/>
    <mergeCell ref="B19:B20"/>
    <mergeCell ref="C19:C20"/>
    <mergeCell ref="D19:D20"/>
    <mergeCell ref="E19:E20"/>
    <mergeCell ref="F19:F20"/>
    <mergeCell ref="AE19:AE20"/>
    <mergeCell ref="G19:G20"/>
    <mergeCell ref="H19:H20"/>
    <mergeCell ref="I19:I20"/>
    <mergeCell ref="J19:J20"/>
    <mergeCell ref="K19:K20"/>
    <mergeCell ref="L19:L20"/>
    <mergeCell ref="M19:M20"/>
    <mergeCell ref="N19:N20"/>
    <mergeCell ref="O19:O20"/>
    <mergeCell ref="P19:P20"/>
    <mergeCell ref="H17:H18"/>
    <mergeCell ref="I17:I18"/>
    <mergeCell ref="J7:J9"/>
    <mergeCell ref="K7:K9"/>
    <mergeCell ref="L7:L9"/>
    <mergeCell ref="AE7:AE9"/>
    <mergeCell ref="AC3:AD3"/>
    <mergeCell ref="AE3:AE5"/>
    <mergeCell ref="X3:AB3"/>
    <mergeCell ref="X4:Y5"/>
    <mergeCell ref="X6:Y6"/>
    <mergeCell ref="Q4:R5"/>
    <mergeCell ref="J17:J18"/>
    <mergeCell ref="K17:K18"/>
    <mergeCell ref="L17:L18"/>
    <mergeCell ref="AE17:AE18"/>
    <mergeCell ref="M17:M18"/>
    <mergeCell ref="N17:N18"/>
    <mergeCell ref="O17:O18"/>
    <mergeCell ref="P17:P18"/>
    <mergeCell ref="M3:P3"/>
    <mergeCell ref="M4:M5"/>
    <mergeCell ref="M7:M9"/>
    <mergeCell ref="N7:N9"/>
    <mergeCell ref="A14:A16"/>
    <mergeCell ref="B14:B16"/>
    <mergeCell ref="C14:C16"/>
    <mergeCell ref="D14:D16"/>
    <mergeCell ref="E14:E16"/>
    <mergeCell ref="AE14:AE16"/>
    <mergeCell ref="F14:F16"/>
    <mergeCell ref="G14:G16"/>
    <mergeCell ref="H14:H16"/>
    <mergeCell ref="I14:I16"/>
    <mergeCell ref="K14:K16"/>
    <mergeCell ref="L14:L16"/>
    <mergeCell ref="J14:J16"/>
    <mergeCell ref="A7:A9"/>
    <mergeCell ref="B7:B9"/>
    <mergeCell ref="C7:C9"/>
    <mergeCell ref="D7:D9"/>
    <mergeCell ref="E7:E9"/>
    <mergeCell ref="F7:F9"/>
    <mergeCell ref="G7:G9"/>
    <mergeCell ref="H7:H9"/>
    <mergeCell ref="I7:I9"/>
    <mergeCell ref="C4:C5"/>
    <mergeCell ref="E4:E5"/>
    <mergeCell ref="F4:F5"/>
    <mergeCell ref="H4:I5"/>
    <mergeCell ref="K4:K5"/>
    <mergeCell ref="S4:T5"/>
    <mergeCell ref="AC1:AE1"/>
    <mergeCell ref="A3:A6"/>
    <mergeCell ref="B3:B6"/>
    <mergeCell ref="C3:G3"/>
    <mergeCell ref="H3:L3"/>
    <mergeCell ref="S3:W3"/>
    <mergeCell ref="H6:I6"/>
    <mergeCell ref="S6:T6"/>
    <mergeCell ref="Q6:R6"/>
    <mergeCell ref="Q3:R3"/>
    <mergeCell ref="O4:O5"/>
  </mergeCells>
  <phoneticPr fontId="3"/>
  <conditionalFormatting sqref="AE57:AE58">
    <cfRule type="expression" dxfId="1" priority="4">
      <formula>$AE57&gt;#REF!</formula>
    </cfRule>
  </conditionalFormatting>
  <conditionalFormatting sqref="AE7:AE10 AE14:AE56">
    <cfRule type="expression" dxfId="0" priority="1">
      <formula>$AE7&gt;#REF!</formula>
    </cfRule>
  </conditionalFormatting>
  <dataValidations count="2">
    <dataValidation type="custom" allowBlank="1" showInputMessage="1" showErrorMessage="1" error="整数で入力して下さい。" prompt="整数" sqref="D57:F58 K14:K58 R57 C14:C58 O14:O58 Y7:Y57 I14:I56 C7:C10 E14:F56 E7:F10 K7:K10 I7:I10 O7:O10 T7:T57">
      <formula1>LEN(REPLACE(C7,1,FIND(".",C7&amp;"."),""))&lt;1</formula1>
    </dataValidation>
    <dataValidation type="custom" allowBlank="1" showInputMessage="1" showErrorMessage="1" error="小数点以下第２位まで かつ ０以上で入力して下さい。" prompt="小数点以下_x000a_第２位まで_x000a_かつ０以上" sqref="AC57 J14:J58 U7:V57 I57:I58 D14:D56 Z7:AA57 D7:D10 J7:J10 N7:N10 N14:N58">
      <formula1>AND(LEN(REPLACE(D7,1,FIND(".",D7&amp;"."),""))&lt;3,D7&gt;=0)</formula1>
    </dataValidation>
  </dataValidations>
  <pageMargins left="0.70866141732283472" right="0.70866141732283472" top="0.74803149606299213" bottom="0.74803149606299213" header="0.31496062992125984" footer="0.31496062992125984"/>
  <pageSetup paperSize="8" scale="3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(参考)封筒見本</vt:lpstr>
      <vt:lpstr>様式７</vt:lpstr>
      <vt:lpstr>別添１　余剰電力売却内訳書</vt:lpstr>
      <vt:lpstr>別添２　電力需給業務内訳書</vt:lpstr>
      <vt:lpstr>'(参考)封筒見本'!Print_Area</vt:lpstr>
      <vt:lpstr>'別添１　余剰電力売却内訳書'!Print_Area</vt:lpstr>
      <vt:lpstr>'別添２　電力需給業務内訳書'!Print_Area</vt:lpstr>
      <vt:lpstr>様式７!Print_Area</vt:lpstr>
      <vt:lpstr>'別添２　電力需給業務内訳書'!Print_Titles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澤井　貴史</dc:creator>
  <cp:lastModifiedBy>Windows ユーザー</cp:lastModifiedBy>
  <cp:lastPrinted>2023-11-07T10:38:31Z</cp:lastPrinted>
  <dcterms:modified xsi:type="dcterms:W3CDTF">2023-11-20T04:25:08Z</dcterms:modified>
</cp:coreProperties>
</file>